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ei Guan\Documents\BACKUP PC MEEI\KLSE\LOKE\MEEI\ZAKIE\notice of BOD\3rd quarter 2015\"/>
    </mc:Choice>
  </mc:AlternateContent>
  <bookViews>
    <workbookView xWindow="0" yWindow="0" windowWidth="20490" windowHeight="7755" activeTab="4"/>
  </bookViews>
  <sheets>
    <sheet name="CFP" sheetId="4" r:id="rId1"/>
    <sheet name="CCF workings" sheetId="9" state="hidden" r:id="rId2"/>
    <sheet name="CCF" sheetId="7" r:id="rId3"/>
    <sheet name="KFI" sheetId="5" r:id="rId4"/>
    <sheet name="CSCE" sheetId="6" r:id="rId5"/>
    <sheet name="CSCI" sheetId="3" r:id="rId6"/>
    <sheet name="Sheet1" sheetId="10" state="hidden" r:id="rId7"/>
    <sheet name="CF Workings" sheetId="8" state="hidden" r:id="rId8"/>
  </sheets>
  <externalReferences>
    <externalReference r:id="rId9"/>
    <externalReference r:id="rId1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9" l="1"/>
  <c r="F29" i="9"/>
  <c r="C59" i="7"/>
  <c r="C57" i="7"/>
  <c r="C56" i="7"/>
  <c r="K38" i="9"/>
  <c r="E48" i="9"/>
  <c r="E45" i="9"/>
  <c r="E44" i="9"/>
  <c r="E38" i="9"/>
  <c r="G32" i="9"/>
  <c r="E32" i="9"/>
  <c r="E29" i="9"/>
  <c r="K48" i="9"/>
  <c r="L45" i="9"/>
  <c r="I44" i="9"/>
  <c r="L20" i="9"/>
  <c r="I16" i="9"/>
  <c r="I15" i="9"/>
  <c r="E47" i="9"/>
  <c r="E46" i="9"/>
  <c r="E39" i="9"/>
  <c r="E28" i="9"/>
  <c r="E27" i="9"/>
  <c r="E26" i="9"/>
  <c r="E20" i="9"/>
  <c r="E19" i="9"/>
  <c r="E18" i="9"/>
  <c r="E17" i="9"/>
  <c r="E16" i="9"/>
  <c r="E15" i="9"/>
  <c r="E6" i="9"/>
  <c r="E5" i="9"/>
  <c r="E4" i="9"/>
  <c r="E3" i="9"/>
  <c r="C50" i="9"/>
  <c r="B50" i="9"/>
  <c r="C41" i="9"/>
  <c r="C51" i="9" s="1"/>
  <c r="C52" i="9" s="1"/>
  <c r="B41" i="9"/>
  <c r="B51" i="9" s="1"/>
  <c r="C34" i="9"/>
  <c r="C30" i="9"/>
  <c r="B30" i="9"/>
  <c r="B34" i="9" s="1"/>
  <c r="C22" i="9"/>
  <c r="B22" i="9"/>
  <c r="C8" i="9"/>
  <c r="C23" i="9" s="1"/>
  <c r="B8" i="9"/>
  <c r="B23" i="9" s="1"/>
  <c r="C21" i="7"/>
  <c r="C24" i="7"/>
  <c r="C31" i="7" s="1"/>
  <c r="C32" i="7"/>
  <c r="I26" i="6"/>
  <c r="B52" i="9" l="1"/>
  <c r="B60" i="4" l="1"/>
  <c r="B59" i="4"/>
  <c r="B50" i="4"/>
  <c r="B39" i="4"/>
  <c r="B43" i="4" s="1"/>
  <c r="B61" i="4" s="1"/>
  <c r="B31" i="4"/>
  <c r="C64" i="5" l="1"/>
  <c r="C62" i="5"/>
  <c r="C60" i="5"/>
  <c r="C58" i="5"/>
  <c r="C57" i="5"/>
  <c r="C56" i="5"/>
  <c r="C55" i="5"/>
  <c r="C54" i="5"/>
  <c r="C53" i="5"/>
  <c r="C52" i="5"/>
  <c r="C51" i="5"/>
  <c r="C50" i="5"/>
  <c r="E62" i="5"/>
  <c r="E60" i="5"/>
  <c r="E58" i="5"/>
  <c r="E56" i="5"/>
  <c r="E57" i="5"/>
  <c r="E55" i="5"/>
  <c r="E52" i="5"/>
  <c r="B38" i="5"/>
  <c r="B18" i="5"/>
  <c r="B14" i="5"/>
  <c r="E38" i="5"/>
  <c r="E36" i="5"/>
  <c r="E19" i="5"/>
  <c r="E18" i="5"/>
  <c r="E17" i="5"/>
  <c r="E15" i="5"/>
  <c r="E14" i="5"/>
  <c r="G47" i="3"/>
  <c r="K47" i="3"/>
  <c r="G43" i="3"/>
  <c r="G36" i="3"/>
  <c r="G32" i="3"/>
  <c r="G29" i="3"/>
  <c r="G25" i="3"/>
  <c r="G19" i="3"/>
  <c r="K43" i="3"/>
  <c r="K36" i="3"/>
  <c r="K32" i="3"/>
  <c r="K29" i="3"/>
  <c r="K25" i="3"/>
  <c r="K19" i="3"/>
  <c r="H27" i="6" l="1"/>
  <c r="E47" i="3"/>
  <c r="B64" i="5" s="1"/>
  <c r="E19" i="3"/>
  <c r="E25" i="3" s="1"/>
  <c r="B36" i="5" s="1"/>
  <c r="D50" i="5"/>
  <c r="D18" i="5"/>
  <c r="D14" i="5"/>
  <c r="P4" i="8"/>
  <c r="E29" i="3" l="1"/>
  <c r="E32" i="3" s="1"/>
  <c r="E36" i="3" s="1"/>
  <c r="B17" i="4"/>
  <c r="B32" i="4" s="1"/>
  <c r="G23" i="8"/>
  <c r="K23" i="8" s="1"/>
  <c r="M23" i="8" s="1"/>
  <c r="X32" i="8"/>
  <c r="W32" i="8"/>
  <c r="V32" i="8"/>
  <c r="U32" i="8"/>
  <c r="N32" i="8"/>
  <c r="E43" i="3"/>
  <c r="K12" i="8"/>
  <c r="P12" i="8" s="1"/>
  <c r="I32" i="8"/>
  <c r="E58" i="7"/>
  <c r="E60" i="7" s="1"/>
  <c r="C58" i="7"/>
  <c r="C60" i="7" s="1"/>
  <c r="E48" i="7"/>
  <c r="C48" i="7"/>
  <c r="E43" i="7"/>
  <c r="C41" i="7"/>
  <c r="C43" i="7" s="1"/>
  <c r="E25" i="7"/>
  <c r="C20" i="7"/>
  <c r="C17" i="7"/>
  <c r="F27" i="6"/>
  <c r="G27" i="6" s="1"/>
  <c r="I27" i="6" s="1"/>
  <c r="G26" i="6"/>
  <c r="H23" i="6"/>
  <c r="F23" i="6"/>
  <c r="E23" i="6"/>
  <c r="D23" i="6"/>
  <c r="C23" i="6"/>
  <c r="G21" i="6"/>
  <c r="I21" i="6" s="1"/>
  <c r="G20" i="6"/>
  <c r="H29" i="6"/>
  <c r="E29" i="6"/>
  <c r="D29" i="6"/>
  <c r="C29" i="6"/>
  <c r="D57" i="5"/>
  <c r="D56" i="5"/>
  <c r="D54" i="5"/>
  <c r="D53" i="5"/>
  <c r="D51" i="5"/>
  <c r="D52" i="5"/>
  <c r="B57" i="5"/>
  <c r="B56" i="5"/>
  <c r="B54" i="5"/>
  <c r="B53" i="5"/>
  <c r="B51" i="5"/>
  <c r="B50" i="5"/>
  <c r="D38" i="5"/>
  <c r="I47" i="3"/>
  <c r="I43" i="3"/>
  <c r="I19" i="3"/>
  <c r="I25" i="3" s="1"/>
  <c r="C59" i="4"/>
  <c r="C50" i="4"/>
  <c r="C60" i="4" s="1"/>
  <c r="C43" i="4"/>
  <c r="C39" i="4"/>
  <c r="C63" i="4" s="1"/>
  <c r="C31" i="4"/>
  <c r="C17" i="4"/>
  <c r="C32" i="4" s="1"/>
  <c r="I29" i="3" l="1"/>
  <c r="I32" i="3" s="1"/>
  <c r="I36" i="3" s="1"/>
  <c r="D36" i="5"/>
  <c r="F29" i="6"/>
  <c r="B52" i="5"/>
  <c r="B55" i="5" s="1"/>
  <c r="B58" i="5" s="1"/>
  <c r="B60" i="5" s="1"/>
  <c r="B62" i="5" s="1"/>
  <c r="D55" i="5"/>
  <c r="D58" i="5" s="1"/>
  <c r="D60" i="5" s="1"/>
  <c r="D62" i="5" s="1"/>
  <c r="E30" i="7"/>
  <c r="E34" i="7" s="1"/>
  <c r="C25" i="7"/>
  <c r="C30" i="7" s="1"/>
  <c r="C34" i="7" s="1"/>
  <c r="C50" i="7" s="1"/>
  <c r="C53" i="7" s="1"/>
  <c r="D64" i="5"/>
  <c r="B63" i="4"/>
  <c r="B24" i="5" s="1"/>
  <c r="G29" i="6"/>
  <c r="I29" i="6"/>
  <c r="G23" i="6"/>
  <c r="I20" i="6"/>
  <c r="I23" i="6" s="1"/>
  <c r="C61" i="4"/>
  <c r="E50" i="7" l="1"/>
  <c r="E53" i="7" s="1"/>
  <c r="O32" i="8" l="1"/>
  <c r="G14" i="8"/>
  <c r="K14" i="8" s="1"/>
  <c r="G13" i="8"/>
  <c r="K13" i="8" s="1"/>
  <c r="R13" i="8" s="1"/>
  <c r="R32" i="8" s="1"/>
  <c r="G26" i="8" l="1"/>
  <c r="K26" i="8" s="1"/>
  <c r="S26" i="8" s="1"/>
  <c r="G25" i="8"/>
  <c r="K25" i="8" s="1"/>
  <c r="G24" i="8"/>
  <c r="K24" i="8" s="1"/>
  <c r="M24" i="8" s="1"/>
  <c r="G30" i="8"/>
  <c r="K30" i="8" s="1"/>
  <c r="T30" i="8" s="1"/>
  <c r="G5" i="8"/>
  <c r="K5" i="8" s="1"/>
  <c r="S5" i="8" s="1"/>
  <c r="G6" i="8"/>
  <c r="K6" i="8" s="1"/>
  <c r="P6" i="8" s="1"/>
  <c r="G15" i="8"/>
  <c r="K15" i="8" s="1"/>
  <c r="S15" i="8" s="1"/>
  <c r="G16" i="8"/>
  <c r="K16" i="8" s="1"/>
  <c r="T16" i="8" s="1"/>
  <c r="G7" i="8" l="1"/>
  <c r="K7" i="8" s="1"/>
  <c r="G18" i="8"/>
  <c r="K18" i="8" s="1"/>
  <c r="G19" i="8"/>
  <c r="K19" i="8" s="1"/>
  <c r="T32" i="8"/>
  <c r="G27" i="8"/>
  <c r="M32" i="8" l="1"/>
  <c r="P7" i="8"/>
  <c r="K27" i="8"/>
  <c r="P27" i="8" s="1"/>
  <c r="G10" i="8" l="1"/>
  <c r="K10" i="8" s="1"/>
  <c r="Q10" i="8" s="1"/>
  <c r="G11" i="8"/>
  <c r="K11" i="8" s="1"/>
  <c r="Q11" i="8" s="1"/>
  <c r="G29" i="8" l="1"/>
  <c r="K29" i="8" s="1"/>
  <c r="Q32" i="8"/>
  <c r="G4" i="8" l="1"/>
  <c r="G28" i="8" l="1"/>
  <c r="G20" i="8" l="1"/>
  <c r="K20" i="8" s="1"/>
  <c r="G9" i="8"/>
  <c r="K9" i="8" s="1"/>
  <c r="P9" i="8" s="1"/>
  <c r="K28" i="8"/>
  <c r="P28" i="8" s="1"/>
  <c r="G17" i="8"/>
  <c r="K17" i="8" s="1"/>
  <c r="K4" i="8"/>
  <c r="G32" i="8" l="1"/>
  <c r="P32" i="8"/>
  <c r="S4" i="8"/>
  <c r="S32" i="8" s="1"/>
  <c r="K32" i="8"/>
</calcChain>
</file>

<file path=xl/sharedStrings.xml><?xml version="1.0" encoding="utf-8"?>
<sst xmlns="http://schemas.openxmlformats.org/spreadsheetml/2006/main" count="362" uniqueCount="227">
  <si>
    <t>Total</t>
  </si>
  <si>
    <t>ASSETS</t>
  </si>
  <si>
    <t>Non-current assets</t>
  </si>
  <si>
    <t>Property, plant and equipment</t>
  </si>
  <si>
    <t>Agriculture Development Expenditure</t>
  </si>
  <si>
    <t>Investment in Associates</t>
  </si>
  <si>
    <t>Currents assets</t>
  </si>
  <si>
    <t>Inventories</t>
  </si>
  <si>
    <t>Trade receivables</t>
  </si>
  <si>
    <t>Other receivables</t>
  </si>
  <si>
    <t>Amount due from Related Company - NWP Lao</t>
  </si>
  <si>
    <t>Tax Credits</t>
  </si>
  <si>
    <t>Fixed Deposits with licensed banks</t>
  </si>
  <si>
    <t>Cash, bank balances</t>
  </si>
  <si>
    <t>TOTAL ASSETS</t>
  </si>
  <si>
    <t>EQUITY AND LIABILITIES</t>
  </si>
  <si>
    <t>Share capital</t>
  </si>
  <si>
    <t>Share premium</t>
  </si>
  <si>
    <t>Other reserves</t>
  </si>
  <si>
    <t>Retained earnings</t>
  </si>
  <si>
    <t>Non Controlling Interest - Share Capital &amp;</t>
  </si>
  <si>
    <t>Non-current liabilities</t>
  </si>
  <si>
    <t>Borrowings</t>
  </si>
  <si>
    <t>Deferred tax liabilities</t>
  </si>
  <si>
    <t>Hire Purchase creditors</t>
  </si>
  <si>
    <t>Current liabilities</t>
  </si>
  <si>
    <t>Trade payables</t>
  </si>
  <si>
    <t>Other payables</t>
  </si>
  <si>
    <t>Bank overdraft</t>
  </si>
  <si>
    <t>TOTAL EQUITY AND LIABILITIES</t>
  </si>
  <si>
    <t xml:space="preserve">Biological Assets </t>
  </si>
  <si>
    <t xml:space="preserve">NWP HOLDINGS BERHAD </t>
  </si>
  <si>
    <t>(495476-M)</t>
  </si>
  <si>
    <t>( The figures have not been audited)</t>
  </si>
  <si>
    <t>UNAUDITED CONDENSED CONSOLIDATED STATEMENT OF COMPREHENSIVE INCOME</t>
  </si>
  <si>
    <t>CURRENT  QUARTER</t>
  </si>
  <si>
    <t>CUMULATIVE QUARTER</t>
  </si>
  <si>
    <t>3 months ended</t>
  </si>
  <si>
    <t>RM' 000</t>
  </si>
  <si>
    <t>Revenue</t>
  </si>
  <si>
    <t>Cost Of Sales</t>
  </si>
  <si>
    <t>Gross profit / (loss)</t>
  </si>
  <si>
    <t>Other Income</t>
  </si>
  <si>
    <t>Administrative Expenses</t>
  </si>
  <si>
    <t>Other expenses</t>
  </si>
  <si>
    <t>Profit / (Loss) from operation</t>
  </si>
  <si>
    <t>Finance Cost</t>
  </si>
  <si>
    <t>Profit / (Loss) before tax</t>
  </si>
  <si>
    <t>Tax expense</t>
  </si>
  <si>
    <t>Loss for the period</t>
  </si>
  <si>
    <t>Other comprehensive income for the period, net</t>
  </si>
  <si>
    <t>of tax</t>
  </si>
  <si>
    <t>Total comprehensive loss for the period</t>
  </si>
  <si>
    <t>Loss attributable to</t>
  </si>
  <si>
    <t>Owners of the company</t>
  </si>
  <si>
    <t>Non-Controlling interests</t>
  </si>
  <si>
    <t>Basic loss per share  (sen)</t>
  </si>
  <si>
    <t>6 months ended</t>
  </si>
  <si>
    <t>NWP HOLDINGS BERHAD (495476-M)</t>
  </si>
  <si>
    <t>As at</t>
  </si>
  <si>
    <t>RM'000</t>
  </si>
  <si>
    <t>(Unaudited)</t>
  </si>
  <si>
    <t>(Audited)</t>
  </si>
  <si>
    <t>Plantation development expenditure</t>
  </si>
  <si>
    <t>Non-current Assets classified as held for sales</t>
  </si>
  <si>
    <t xml:space="preserve"> </t>
  </si>
  <si>
    <t>Receivables</t>
  </si>
  <si>
    <t>Amount due from Associates</t>
  </si>
  <si>
    <t>Tax Credit</t>
  </si>
  <si>
    <t>Fixed Deposit with Licensed Banks</t>
  </si>
  <si>
    <t>Cash, bank balances and deposits</t>
  </si>
  <si>
    <t>Non-controlling interest</t>
  </si>
  <si>
    <t>Total Equity</t>
  </si>
  <si>
    <t>Payables</t>
  </si>
  <si>
    <t>Borrowing</t>
  </si>
  <si>
    <t>Amount due to Director</t>
  </si>
  <si>
    <t>Taxation</t>
  </si>
  <si>
    <t>Hire purchase creditors</t>
  </si>
  <si>
    <t>Net Asset Per Share (RM)</t>
  </si>
  <si>
    <t>The Condensed Consolidated Balance Sheet should be read in conjunction with the Annual Financial Report</t>
  </si>
  <si>
    <t>Biological Assets</t>
  </si>
  <si>
    <t>31.08.2014</t>
  </si>
  <si>
    <t>SECOND QUARTERLY REPORT</t>
  </si>
  <si>
    <t>Part A2 : SUMMARY OF KEY FINANCIAL INFORMATION</t>
  </si>
  <si>
    <t>INDIVIDUAL QUARTER</t>
  </si>
  <si>
    <t>CURRENT YEAR</t>
  </si>
  <si>
    <t>PRECEDING YEAR</t>
  </si>
  <si>
    <t>QUARTER</t>
  </si>
  <si>
    <t>CORRESPONDING</t>
  </si>
  <si>
    <t>TO DATE</t>
  </si>
  <si>
    <t>PERIOD</t>
  </si>
  <si>
    <t>1.    Revenue</t>
  </si>
  <si>
    <t>2.    Profit/(loss) before tax</t>
  </si>
  <si>
    <t>3.    Profit/(loss) after tax and minority</t>
  </si>
  <si>
    <t xml:space="preserve">       interest</t>
  </si>
  <si>
    <t>4.    Net profit/(loss) for the period</t>
  </si>
  <si>
    <t>5.    Basic earnings/(loss) per share (sen)</t>
  </si>
  <si>
    <t>6.    Dividend per share (sen)</t>
  </si>
  <si>
    <t>AS AT END OF CURRENT</t>
  </si>
  <si>
    <t>AS AT PRECEDING FINANCIAL</t>
  </si>
  <si>
    <t>YEAR END</t>
  </si>
  <si>
    <t>7.    Net assets per share (RM)</t>
  </si>
  <si>
    <t>Part A3 : ADDITIONAL INFORMATION</t>
  </si>
  <si>
    <t>1.    Profit/(loss) from operations</t>
  </si>
  <si>
    <t>2.    Gross Interest Income</t>
  </si>
  <si>
    <t>3.    Gross Interest Expense</t>
  </si>
  <si>
    <t>CONDENSED CONSOLIDATED INCOME STATEMENTS</t>
  </si>
  <si>
    <t xml:space="preserve">       Revenue</t>
  </si>
  <si>
    <t xml:space="preserve">       Cost of Sales</t>
  </si>
  <si>
    <t xml:space="preserve">       Gross Profit</t>
  </si>
  <si>
    <t xml:space="preserve">       Other Operating Income</t>
  </si>
  <si>
    <t xml:space="preserve">       Operating Expenses</t>
  </si>
  <si>
    <t xml:space="preserve">       Profit/(loss) from Operations</t>
  </si>
  <si>
    <t xml:space="preserve">       Finance Costs</t>
  </si>
  <si>
    <t xml:space="preserve">       Investing Results</t>
  </si>
  <si>
    <t xml:space="preserve">       Profit/(Loss) Before Tax</t>
  </si>
  <si>
    <t xml:space="preserve">       Taxation</t>
  </si>
  <si>
    <t xml:space="preserve">       Profit/(Loss) After Tax</t>
  </si>
  <si>
    <t xml:space="preserve">       Minority Interest</t>
  </si>
  <si>
    <t xml:space="preserve">       Net Profit/(Loss) for the Period</t>
  </si>
  <si>
    <t xml:space="preserve">       Earnings per share - Basic (sen)</t>
  </si>
  <si>
    <t xml:space="preserve">                                       - Diluted (sen)</t>
  </si>
  <si>
    <t>N/A</t>
  </si>
  <si>
    <t>The Condensed Consolidated Income Statements should be read in conjunction with the Annual Financial Report</t>
  </si>
  <si>
    <t>for the year ended 31 August 2014</t>
  </si>
  <si>
    <t>CONDENSED CONSOLIDATED STATEMENT OF CHANGES IN EQUITY</t>
  </si>
  <si>
    <t>Attributable to Equity Holders</t>
  </si>
  <si>
    <t>Non-distributable</t>
  </si>
  <si>
    <t>Distributable</t>
  </si>
  <si>
    <t>Non-</t>
  </si>
  <si>
    <t>Share</t>
  </si>
  <si>
    <t>Revaluation</t>
  </si>
  <si>
    <t>Retained</t>
  </si>
  <si>
    <t>Controlling</t>
  </si>
  <si>
    <t>Capital</t>
  </si>
  <si>
    <t>Premium</t>
  </si>
  <si>
    <t>Reserves</t>
  </si>
  <si>
    <t>Earnings</t>
  </si>
  <si>
    <t>Interest</t>
  </si>
  <si>
    <t>Equity</t>
  </si>
  <si>
    <t>GROUP</t>
  </si>
  <si>
    <t>Other comprehensive income for the period</t>
  </si>
  <si>
    <t>The Condensed Consolidated Statement Of Changes In Equity should be read in conjunction with</t>
  </si>
  <si>
    <t>Profit for the period</t>
  </si>
  <si>
    <t>the Annual Financial Report for the year ended 31 August 2014</t>
  </si>
  <si>
    <t>CONDENSED CONSOLIDATED CASH FLOW STATEMENT</t>
  </si>
  <si>
    <t>Quarter ended</t>
  </si>
  <si>
    <t>Year ended</t>
  </si>
  <si>
    <t>31/08/2014</t>
  </si>
  <si>
    <t>(unaudited)</t>
  </si>
  <si>
    <t>(audited)</t>
  </si>
  <si>
    <t>CASH FLOW FROM OPERATING ACTIVITIES</t>
  </si>
  <si>
    <t>Profit/(Loss) before taxation</t>
  </si>
  <si>
    <t>Adjustment for non-cash flow: -</t>
  </si>
  <si>
    <t>Allowance for doubtful debts</t>
  </si>
  <si>
    <t>Depreciation of property, plant and equipment</t>
  </si>
  <si>
    <t>Impairment losses on property, plant and equipment</t>
  </si>
  <si>
    <t>Amortisation of plantation development expenditure</t>
  </si>
  <si>
    <t>Amortisation on Biological Assets</t>
  </si>
  <si>
    <t>Loss On Disposal Of Assets</t>
  </si>
  <si>
    <t>Share of result of associates</t>
  </si>
  <si>
    <t>Unrealised gain foreign exchange</t>
  </si>
  <si>
    <t>Interest income</t>
  </si>
  <si>
    <t>Interest expense</t>
  </si>
  <si>
    <t>Operating profit/(loss) before changes in working capital</t>
  </si>
  <si>
    <t>Changes in Inventories</t>
  </si>
  <si>
    <t>Changes in receivables</t>
  </si>
  <si>
    <t>Changes in payables</t>
  </si>
  <si>
    <t>Net cash generated from/(used in) operations</t>
  </si>
  <si>
    <t>Interest paid</t>
  </si>
  <si>
    <t>Interest received</t>
  </si>
  <si>
    <t>Taxation refunded</t>
  </si>
  <si>
    <t>Net cash generated from / (used in) operating activities</t>
  </si>
  <si>
    <t>CASH FLOW FROM INVESTING ACTIVITIES</t>
  </si>
  <si>
    <t>Advance to an associate</t>
  </si>
  <si>
    <t>Payment for plantation development expenditure</t>
  </si>
  <si>
    <t>Payment for biological assets</t>
  </si>
  <si>
    <t>Purchase of property, plant and equipment</t>
  </si>
  <si>
    <t>Proceeds from disposal of assets</t>
  </si>
  <si>
    <t>Investment in associates</t>
  </si>
  <si>
    <t>Net cash generated from/(used in) investing activities</t>
  </si>
  <si>
    <t>CASH FLOW FROM FINANCING ACTIVITIES</t>
  </si>
  <si>
    <t>Payments to hire purchase creditors</t>
  </si>
  <si>
    <t>Net cash generated from/(used in) financing activities</t>
  </si>
  <si>
    <t>NET INCREASE/(DECREASE) IN CASH AND CASH EQUIVALENTS</t>
  </si>
  <si>
    <t>EFFECT IN CHANGE OF CURRENCY RATE</t>
  </si>
  <si>
    <t>CASH AND CASH EQUIVALENTS AT BEGINNING OF PERIOD</t>
  </si>
  <si>
    <t>CASH AND CASH EQUIVALENTS AT END OF PERIOD</t>
  </si>
  <si>
    <t>CASH AND CASH EQUIVALENTS COMPRISE:</t>
  </si>
  <si>
    <t>Cash and bank balances</t>
  </si>
  <si>
    <t>Fixed Deposit</t>
  </si>
  <si>
    <t>Bank Overdraft</t>
  </si>
  <si>
    <t>The Condensed Consolidated Cash Flow Statement should be read in conjunction with the Annual Financial Report</t>
  </si>
  <si>
    <t>Contract work in progress</t>
  </si>
  <si>
    <t>Amount due to director</t>
  </si>
  <si>
    <t>Contra</t>
  </si>
  <si>
    <t>Adj</t>
  </si>
  <si>
    <t>W/C</t>
  </si>
  <si>
    <t>FIN</t>
  </si>
  <si>
    <t>In</t>
  </si>
  <si>
    <t>Cash &amp; bank</t>
  </si>
  <si>
    <t>Exchange Fluctation Reserve</t>
  </si>
  <si>
    <t>31.05.2015</t>
  </si>
  <si>
    <t>CONDENSED CONSOLIDATED STATEMENT OF FINANCIAL POSITION AS AT 31 MAY 2015</t>
  </si>
  <si>
    <t>Summary of Key Financial Information for the quarter ended 31/05/15</t>
  </si>
  <si>
    <t>31/05/2015</t>
  </si>
  <si>
    <t>31/05/2014</t>
  </si>
  <si>
    <t>FOR THE QUARTER ENDED 31 MAY 2015</t>
  </si>
  <si>
    <t>Share of Profit/(Loss) of Associate</t>
  </si>
  <si>
    <t>Profit/(Loss) for the period</t>
  </si>
  <si>
    <t>Total comprehensive income/(loss) for the period</t>
  </si>
  <si>
    <t>As at 01 March  2015</t>
  </si>
  <si>
    <t>Balance at 31 MAY 2015</t>
  </si>
  <si>
    <t>As at 01 March  2014</t>
  </si>
  <si>
    <t>Interim report for the six months ended 31 May 2015</t>
  </si>
  <si>
    <t>For the 3rd quarter ended 31 May 2015</t>
  </si>
  <si>
    <t>31.05.2014</t>
  </si>
  <si>
    <t>Balance at 31 MAY 2014</t>
  </si>
  <si>
    <t>Diff</t>
  </si>
  <si>
    <t>PBT</t>
  </si>
  <si>
    <t>WC</t>
  </si>
  <si>
    <t>Inv</t>
  </si>
  <si>
    <t>Fin</t>
  </si>
  <si>
    <t>Cash</t>
  </si>
  <si>
    <t>31/05/15</t>
  </si>
  <si>
    <t>31/05/14</t>
  </si>
  <si>
    <t>FOR THE QUARTER ENDED 31 MAY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</si>
</sst>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0.0000"/>
    <numFmt numFmtId="167" formatCode="#,##0.0000_);\(#,##0.0000\)"/>
    <numFmt numFmtId="168" formatCode="_-* #,##0_-;\-* #,##0_-;_-* &quot;-&quot;??_-;_-@_-"/>
    <numFmt numFmtId="169" formatCode="0_);\(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43" fontId="0" fillId="0" borderId="0" xfId="1" applyFont="1"/>
    <xf numFmtId="0" fontId="3" fillId="0" borderId="0" xfId="0" applyFont="1" applyBorder="1"/>
    <xf numFmtId="4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43" fontId="0" fillId="0" borderId="3" xfId="1" applyFont="1" applyBorder="1"/>
    <xf numFmtId="0" fontId="4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Border="1"/>
    <xf numFmtId="0" fontId="2" fillId="0" borderId="10" xfId="0" applyFont="1" applyBorder="1" applyAlignment="1">
      <alignment horizontal="center"/>
    </xf>
    <xf numFmtId="0" fontId="2" fillId="0" borderId="3" xfId="0" applyFont="1" applyBorder="1"/>
    <xf numFmtId="164" fontId="0" fillId="0" borderId="0" xfId="1" applyNumberFormat="1" applyFont="1"/>
    <xf numFmtId="164" fontId="0" fillId="0" borderId="3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0" fontId="8" fillId="0" borderId="0" xfId="0" applyFont="1"/>
    <xf numFmtId="164" fontId="0" fillId="0" borderId="0" xfId="0" applyNumberFormat="1"/>
    <xf numFmtId="0" fontId="9" fillId="0" borderId="0" xfId="0" applyFont="1"/>
    <xf numFmtId="0" fontId="3" fillId="0" borderId="3" xfId="0" applyFont="1" applyBorder="1" applyAlignment="1">
      <alignment horizontal="center"/>
    </xf>
    <xf numFmtId="37" fontId="0" fillId="0" borderId="0" xfId="1" applyNumberFormat="1" applyFont="1"/>
    <xf numFmtId="37" fontId="0" fillId="0" borderId="1" xfId="1" applyNumberFormat="1" applyFont="1" applyBorder="1"/>
    <xf numFmtId="37" fontId="0" fillId="0" borderId="0" xfId="1" applyNumberFormat="1" applyFont="1" applyBorder="1"/>
    <xf numFmtId="37" fontId="0" fillId="0" borderId="11" xfId="1" applyNumberFormat="1" applyFont="1" applyBorder="1"/>
    <xf numFmtId="37" fontId="0" fillId="0" borderId="12" xfId="1" applyNumberFormat="1" applyFont="1" applyBorder="1"/>
    <xf numFmtId="37" fontId="0" fillId="0" borderId="7" xfId="1" applyNumberFormat="1" applyFont="1" applyBorder="1"/>
    <xf numFmtId="0" fontId="0" fillId="0" borderId="7" xfId="0" applyBorder="1"/>
    <xf numFmtId="0" fontId="3" fillId="0" borderId="0" xfId="0" applyFont="1"/>
    <xf numFmtId="37" fontId="0" fillId="0" borderId="13" xfId="1" applyNumberFormat="1" applyFont="1" applyBorder="1"/>
    <xf numFmtId="37" fontId="0" fillId="0" borderId="2" xfId="1" applyNumberFormat="1" applyFont="1" applyBorder="1"/>
    <xf numFmtId="37" fontId="0" fillId="0" borderId="4" xfId="1" applyNumberFormat="1" applyFont="1" applyBorder="1"/>
    <xf numFmtId="37" fontId="0" fillId="0" borderId="0" xfId="0" applyNumberFormat="1"/>
    <xf numFmtId="165" fontId="0" fillId="0" borderId="1" xfId="0" applyNumberFormat="1" applyBorder="1"/>
    <xf numFmtId="166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0" fontId="10" fillId="0" borderId="14" xfId="0" applyFont="1" applyBorder="1"/>
    <xf numFmtId="0" fontId="5" fillId="0" borderId="4" xfId="0" applyFont="1" applyBorder="1"/>
    <xf numFmtId="0" fontId="5" fillId="0" borderId="15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quotePrefix="1" applyNumberFormat="1" applyFont="1" applyBorder="1" applyAlignment="1">
      <alignment horizont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37" fontId="5" fillId="0" borderId="12" xfId="0" applyNumberFormat="1" applyFont="1" applyBorder="1"/>
    <xf numFmtId="39" fontId="5" fillId="0" borderId="12" xfId="0" applyNumberFormat="1" applyFont="1" applyBorder="1"/>
    <xf numFmtId="37" fontId="5" fillId="0" borderId="16" xfId="0" applyNumberFormat="1" applyFont="1" applyBorder="1"/>
    <xf numFmtId="37" fontId="5" fillId="0" borderId="11" xfId="0" applyNumberFormat="1" applyFont="1" applyBorder="1"/>
    <xf numFmtId="37" fontId="0" fillId="0" borderId="16" xfId="0" applyNumberFormat="1" applyBorder="1"/>
    <xf numFmtId="37" fontId="5" fillId="0" borderId="9" xfId="0" applyNumberFormat="1" applyFont="1" applyBorder="1"/>
    <xf numFmtId="37" fontId="5" fillId="0" borderId="10" xfId="0" applyNumberFormat="1" applyFont="1" applyBorder="1"/>
    <xf numFmtId="37" fontId="5" fillId="0" borderId="0" xfId="0" applyNumberFormat="1" applyFont="1"/>
    <xf numFmtId="37" fontId="10" fillId="0" borderId="14" xfId="0" applyNumberFormat="1" applyFont="1" applyBorder="1"/>
    <xf numFmtId="37" fontId="5" fillId="0" borderId="4" xfId="0" applyNumberFormat="1" applyFont="1" applyBorder="1"/>
    <xf numFmtId="37" fontId="5" fillId="0" borderId="15" xfId="0" applyNumberFormat="1" applyFont="1" applyBorder="1"/>
    <xf numFmtId="37" fontId="5" fillId="0" borderId="3" xfId="0" applyNumberFormat="1" applyFont="1" applyBorder="1"/>
    <xf numFmtId="37" fontId="5" fillId="0" borderId="11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37" fontId="10" fillId="0" borderId="0" xfId="0" applyNumberFormat="1" applyFont="1"/>
    <xf numFmtId="37" fontId="5" fillId="0" borderId="17" xfId="0" applyNumberFormat="1" applyFont="1" applyBorder="1"/>
    <xf numFmtId="37" fontId="5" fillId="0" borderId="7" xfId="0" applyNumberFormat="1" applyFont="1" applyBorder="1"/>
    <xf numFmtId="37" fontId="5" fillId="0" borderId="8" xfId="0" applyNumberFormat="1" applyFont="1" applyBorder="1"/>
    <xf numFmtId="39" fontId="5" fillId="0" borderId="7" xfId="0" applyNumberFormat="1" applyFont="1" applyBorder="1"/>
    <xf numFmtId="37" fontId="5" fillId="0" borderId="7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37" fontId="0" fillId="0" borderId="0" xfId="0" applyNumberFormat="1" applyBorder="1"/>
    <xf numFmtId="168" fontId="0" fillId="0" borderId="0" xfId="1" applyNumberFormat="1" applyFont="1"/>
    <xf numFmtId="37" fontId="0" fillId="0" borderId="0" xfId="0" applyNumberFormat="1" applyFill="1"/>
    <xf numFmtId="43" fontId="0" fillId="0" borderId="0" xfId="1" applyFont="1" applyFill="1"/>
    <xf numFmtId="37" fontId="0" fillId="0" borderId="2" xfId="0" applyNumberFormat="1" applyBorder="1"/>
    <xf numFmtId="164" fontId="0" fillId="0" borderId="0" xfId="1" applyNumberFormat="1" applyFont="1" applyFill="1"/>
    <xf numFmtId="14" fontId="0" fillId="0" borderId="0" xfId="0" quotePrefix="1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/>
    <xf numFmtId="169" fontId="0" fillId="0" borderId="0" xfId="0" applyNumberFormat="1"/>
    <xf numFmtId="37" fontId="0" fillId="2" borderId="0" xfId="1" applyNumberFormat="1" applyFont="1" applyFill="1"/>
    <xf numFmtId="164" fontId="0" fillId="2" borderId="0" xfId="1" applyNumberFormat="1" applyFont="1" applyFill="1"/>
    <xf numFmtId="37" fontId="0" fillId="2" borderId="12" xfId="1" applyNumberFormat="1" applyFont="1" applyFill="1" applyBorder="1"/>
    <xf numFmtId="37" fontId="0" fillId="2" borderId="7" xfId="1" applyNumberFormat="1" applyFont="1" applyFill="1" applyBorder="1"/>
    <xf numFmtId="37" fontId="0" fillId="2" borderId="11" xfId="1" applyNumberFormat="1" applyFont="1" applyFill="1" applyBorder="1"/>
    <xf numFmtId="37" fontId="0" fillId="0" borderId="3" xfId="0" applyNumberFormat="1" applyFill="1" applyBorder="1"/>
    <xf numFmtId="37" fontId="0" fillId="0" borderId="0" xfId="0" applyNumberFormat="1" applyFill="1" applyBorder="1"/>
    <xf numFmtId="37" fontId="0" fillId="0" borderId="1" xfId="0" applyNumberFormat="1" applyFill="1" applyBorder="1"/>
    <xf numFmtId="37" fontId="0" fillId="0" borderId="2" xfId="0" applyNumberFormat="1" applyFill="1" applyBorder="1"/>
    <xf numFmtId="0" fontId="6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15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37" fontId="5" fillId="0" borderId="6" xfId="0" applyNumberFormat="1" applyFont="1" applyBorder="1" applyAlignment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10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37" fontId="5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10</xdr:row>
      <xdr:rowOff>95250</xdr:rowOff>
    </xdr:from>
    <xdr:to>
      <xdr:col>6</xdr:col>
      <xdr:colOff>628650</xdr:colOff>
      <xdr:row>10</xdr:row>
      <xdr:rowOff>95250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657225</xdr:colOff>
      <xdr:row>10</xdr:row>
      <xdr:rowOff>95250</xdr:rowOff>
    </xdr:from>
    <xdr:to>
      <xdr:col>6</xdr:col>
      <xdr:colOff>628650</xdr:colOff>
      <xdr:row>10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657225</xdr:colOff>
      <xdr:row>10</xdr:row>
      <xdr:rowOff>95250</xdr:rowOff>
    </xdr:from>
    <xdr:to>
      <xdr:col>6</xdr:col>
      <xdr:colOff>628650</xdr:colOff>
      <xdr:row>10</xdr:row>
      <xdr:rowOff>95250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7" name="Line 2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657225</xdr:colOff>
      <xdr:row>10</xdr:row>
      <xdr:rowOff>95250</xdr:rowOff>
    </xdr:from>
    <xdr:to>
      <xdr:col>6</xdr:col>
      <xdr:colOff>628650</xdr:colOff>
      <xdr:row>10</xdr:row>
      <xdr:rowOff>95250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9" name="Line 4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657225</xdr:colOff>
      <xdr:row>10</xdr:row>
      <xdr:rowOff>95250</xdr:rowOff>
    </xdr:from>
    <xdr:to>
      <xdr:col>6</xdr:col>
      <xdr:colOff>628650</xdr:colOff>
      <xdr:row>10</xdr:row>
      <xdr:rowOff>95250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657225</xdr:colOff>
      <xdr:row>10</xdr:row>
      <xdr:rowOff>95250</xdr:rowOff>
    </xdr:from>
    <xdr:to>
      <xdr:col>6</xdr:col>
      <xdr:colOff>628650</xdr:colOff>
      <xdr:row>10</xdr:row>
      <xdr:rowOff>95250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5229225" y="18669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85725</xdr:rowOff>
    </xdr:from>
    <xdr:to>
      <xdr:col>3</xdr:col>
      <xdr:colOff>142875</xdr:colOff>
      <xdr:row>10</xdr:row>
      <xdr:rowOff>85725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2428875" y="1857375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ea/Desktop/NWP%20-%201st%20Quarter'%20FYE%202015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ea/AppData/Local/Temp/wz817d/NWPI-3rd%20Qtr-Mar'15%20to%20May'15-1607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NWPI.MIS"/>
      <sheetName val="NWPI DEBTOR"/>
      <sheetName val="DMKT.MIS"/>
      <sheetName val="DMKT Debtor"/>
      <sheetName val="O&amp;M.MIS"/>
      <sheetName val="O&amp;M Debtors"/>
      <sheetName val="BUILDER.MIS"/>
      <sheetName val="Builder Debtor"/>
      <sheetName val="NWPH.MIS"/>
      <sheetName val="ConP&amp;LQ1"/>
      <sheetName val="ConBS"/>
      <sheetName val="ConIS"/>
      <sheetName val="ConCF"/>
      <sheetName val="BurCCBS"/>
      <sheetName val="BurKFI"/>
      <sheetName val="BurCE"/>
      <sheetName val="BurC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>
        <row r="14">
          <cell r="I14">
            <v>0</v>
          </cell>
        </row>
        <row r="15">
          <cell r="I15">
            <v>0</v>
          </cell>
        </row>
        <row r="33">
          <cell r="I33">
            <v>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NWPLao"/>
      <sheetName val="DMKTDebtors"/>
      <sheetName val="NWPHDebtors"/>
      <sheetName val="NWPBLDDebtors "/>
      <sheetName val="NWP O&amp;M"/>
      <sheetName val="DMKT.P&amp;L"/>
      <sheetName val="NWPH"/>
      <sheetName val="NWPBLD"/>
      <sheetName val="Conso P&amp;L"/>
      <sheetName val="NWPI P&amp;L"/>
      <sheetName val="Conso BS"/>
      <sheetName val="NWPH BS"/>
      <sheetName val="NWPI BS"/>
      <sheetName val="NWPO&amp;M BS"/>
      <sheetName val="DMKT BS"/>
      <sheetName val="NWPB BS"/>
      <sheetName val="NWPIDebtors"/>
      <sheetName val="NWPO&amp;MDebtors"/>
      <sheetName val="Sheet1"/>
    </sheetNames>
    <sheetDataSet>
      <sheetData sheetId="0"/>
      <sheetData sheetId="1"/>
      <sheetData sheetId="2"/>
      <sheetData sheetId="3"/>
      <sheetData sheetId="4"/>
      <sheetData sheetId="5">
        <row r="10">
          <cell r="O10">
            <v>13443.959999999995</v>
          </cell>
        </row>
      </sheetData>
      <sheetData sheetId="6">
        <row r="16">
          <cell r="O16">
            <v>1115.7899999999936</v>
          </cell>
        </row>
      </sheetData>
      <sheetData sheetId="7">
        <row r="10">
          <cell r="O10">
            <v>5.64</v>
          </cell>
        </row>
      </sheetData>
      <sheetData sheetId="8">
        <row r="67">
          <cell r="O67">
            <v>405</v>
          </cell>
        </row>
      </sheetData>
      <sheetData sheetId="9">
        <row r="6">
          <cell r="Y6">
            <v>14654045.969999999</v>
          </cell>
        </row>
        <row r="239">
          <cell r="AO239">
            <v>1323201.08</v>
          </cell>
        </row>
      </sheetData>
      <sheetData sheetId="10">
        <row r="7">
          <cell r="O7">
            <v>5807125.7999999998</v>
          </cell>
        </row>
      </sheetData>
      <sheetData sheetId="11">
        <row r="10">
          <cell r="I10">
            <v>2706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22" workbookViewId="0">
      <selection activeCell="F19" sqref="F19"/>
    </sheetView>
  </sheetViews>
  <sheetFormatPr defaultRowHeight="15" x14ac:dyDescent="0.25"/>
  <cols>
    <col min="1" max="1" width="58.7109375" customWidth="1"/>
    <col min="2" max="3" width="14.7109375" customWidth="1"/>
    <col min="257" max="257" width="58.7109375" customWidth="1"/>
    <col min="258" max="259" width="14.7109375" customWidth="1"/>
    <col min="513" max="513" width="58.7109375" customWidth="1"/>
    <col min="514" max="515" width="14.7109375" customWidth="1"/>
    <col min="769" max="769" width="58.7109375" customWidth="1"/>
    <col min="770" max="771" width="14.7109375" customWidth="1"/>
    <col min="1025" max="1025" width="58.7109375" customWidth="1"/>
    <col min="1026" max="1027" width="14.7109375" customWidth="1"/>
    <col min="1281" max="1281" width="58.7109375" customWidth="1"/>
    <col min="1282" max="1283" width="14.7109375" customWidth="1"/>
    <col min="1537" max="1537" width="58.7109375" customWidth="1"/>
    <col min="1538" max="1539" width="14.7109375" customWidth="1"/>
    <col min="1793" max="1793" width="58.7109375" customWidth="1"/>
    <col min="1794" max="1795" width="14.7109375" customWidth="1"/>
    <col min="2049" max="2049" width="58.7109375" customWidth="1"/>
    <col min="2050" max="2051" width="14.7109375" customWidth="1"/>
    <col min="2305" max="2305" width="58.7109375" customWidth="1"/>
    <col min="2306" max="2307" width="14.7109375" customWidth="1"/>
    <col min="2561" max="2561" width="58.7109375" customWidth="1"/>
    <col min="2562" max="2563" width="14.7109375" customWidth="1"/>
    <col min="2817" max="2817" width="58.7109375" customWidth="1"/>
    <col min="2818" max="2819" width="14.7109375" customWidth="1"/>
    <col min="3073" max="3073" width="58.7109375" customWidth="1"/>
    <col min="3074" max="3075" width="14.7109375" customWidth="1"/>
    <col min="3329" max="3329" width="58.7109375" customWidth="1"/>
    <col min="3330" max="3331" width="14.7109375" customWidth="1"/>
    <col min="3585" max="3585" width="58.7109375" customWidth="1"/>
    <col min="3586" max="3587" width="14.7109375" customWidth="1"/>
    <col min="3841" max="3841" width="58.7109375" customWidth="1"/>
    <col min="3842" max="3843" width="14.7109375" customWidth="1"/>
    <col min="4097" max="4097" width="58.7109375" customWidth="1"/>
    <col min="4098" max="4099" width="14.7109375" customWidth="1"/>
    <col min="4353" max="4353" width="58.7109375" customWidth="1"/>
    <col min="4354" max="4355" width="14.7109375" customWidth="1"/>
    <col min="4609" max="4609" width="58.7109375" customWidth="1"/>
    <col min="4610" max="4611" width="14.7109375" customWidth="1"/>
    <col min="4865" max="4865" width="58.7109375" customWidth="1"/>
    <col min="4866" max="4867" width="14.7109375" customWidth="1"/>
    <col min="5121" max="5121" width="58.7109375" customWidth="1"/>
    <col min="5122" max="5123" width="14.7109375" customWidth="1"/>
    <col min="5377" max="5377" width="58.7109375" customWidth="1"/>
    <col min="5378" max="5379" width="14.7109375" customWidth="1"/>
    <col min="5633" max="5633" width="58.7109375" customWidth="1"/>
    <col min="5634" max="5635" width="14.7109375" customWidth="1"/>
    <col min="5889" max="5889" width="58.7109375" customWidth="1"/>
    <col min="5890" max="5891" width="14.7109375" customWidth="1"/>
    <col min="6145" max="6145" width="58.7109375" customWidth="1"/>
    <col min="6146" max="6147" width="14.7109375" customWidth="1"/>
    <col min="6401" max="6401" width="58.7109375" customWidth="1"/>
    <col min="6402" max="6403" width="14.7109375" customWidth="1"/>
    <col min="6657" max="6657" width="58.7109375" customWidth="1"/>
    <col min="6658" max="6659" width="14.7109375" customWidth="1"/>
    <col min="6913" max="6913" width="58.7109375" customWidth="1"/>
    <col min="6914" max="6915" width="14.7109375" customWidth="1"/>
    <col min="7169" max="7169" width="58.7109375" customWidth="1"/>
    <col min="7170" max="7171" width="14.7109375" customWidth="1"/>
    <col min="7425" max="7425" width="58.7109375" customWidth="1"/>
    <col min="7426" max="7427" width="14.7109375" customWidth="1"/>
    <col min="7681" max="7681" width="58.7109375" customWidth="1"/>
    <col min="7682" max="7683" width="14.7109375" customWidth="1"/>
    <col min="7937" max="7937" width="58.7109375" customWidth="1"/>
    <col min="7938" max="7939" width="14.7109375" customWidth="1"/>
    <col min="8193" max="8193" width="58.7109375" customWidth="1"/>
    <col min="8194" max="8195" width="14.7109375" customWidth="1"/>
    <col min="8449" max="8449" width="58.7109375" customWidth="1"/>
    <col min="8450" max="8451" width="14.7109375" customWidth="1"/>
    <col min="8705" max="8705" width="58.7109375" customWidth="1"/>
    <col min="8706" max="8707" width="14.7109375" customWidth="1"/>
    <col min="8961" max="8961" width="58.7109375" customWidth="1"/>
    <col min="8962" max="8963" width="14.7109375" customWidth="1"/>
    <col min="9217" max="9217" width="58.7109375" customWidth="1"/>
    <col min="9218" max="9219" width="14.7109375" customWidth="1"/>
    <col min="9473" max="9473" width="58.7109375" customWidth="1"/>
    <col min="9474" max="9475" width="14.7109375" customWidth="1"/>
    <col min="9729" max="9729" width="58.7109375" customWidth="1"/>
    <col min="9730" max="9731" width="14.7109375" customWidth="1"/>
    <col min="9985" max="9985" width="58.7109375" customWidth="1"/>
    <col min="9986" max="9987" width="14.7109375" customWidth="1"/>
    <col min="10241" max="10241" width="58.7109375" customWidth="1"/>
    <col min="10242" max="10243" width="14.7109375" customWidth="1"/>
    <col min="10497" max="10497" width="58.7109375" customWidth="1"/>
    <col min="10498" max="10499" width="14.7109375" customWidth="1"/>
    <col min="10753" max="10753" width="58.7109375" customWidth="1"/>
    <col min="10754" max="10755" width="14.7109375" customWidth="1"/>
    <col min="11009" max="11009" width="58.7109375" customWidth="1"/>
    <col min="11010" max="11011" width="14.7109375" customWidth="1"/>
    <col min="11265" max="11265" width="58.7109375" customWidth="1"/>
    <col min="11266" max="11267" width="14.7109375" customWidth="1"/>
    <col min="11521" max="11521" width="58.7109375" customWidth="1"/>
    <col min="11522" max="11523" width="14.7109375" customWidth="1"/>
    <col min="11777" max="11777" width="58.7109375" customWidth="1"/>
    <col min="11778" max="11779" width="14.7109375" customWidth="1"/>
    <col min="12033" max="12033" width="58.7109375" customWidth="1"/>
    <col min="12034" max="12035" width="14.7109375" customWidth="1"/>
    <col min="12289" max="12289" width="58.7109375" customWidth="1"/>
    <col min="12290" max="12291" width="14.7109375" customWidth="1"/>
    <col min="12545" max="12545" width="58.7109375" customWidth="1"/>
    <col min="12546" max="12547" width="14.7109375" customWidth="1"/>
    <col min="12801" max="12801" width="58.7109375" customWidth="1"/>
    <col min="12802" max="12803" width="14.7109375" customWidth="1"/>
    <col min="13057" max="13057" width="58.7109375" customWidth="1"/>
    <col min="13058" max="13059" width="14.7109375" customWidth="1"/>
    <col min="13313" max="13313" width="58.7109375" customWidth="1"/>
    <col min="13314" max="13315" width="14.7109375" customWidth="1"/>
    <col min="13569" max="13569" width="58.7109375" customWidth="1"/>
    <col min="13570" max="13571" width="14.7109375" customWidth="1"/>
    <col min="13825" max="13825" width="58.7109375" customWidth="1"/>
    <col min="13826" max="13827" width="14.7109375" customWidth="1"/>
    <col min="14081" max="14081" width="58.7109375" customWidth="1"/>
    <col min="14082" max="14083" width="14.7109375" customWidth="1"/>
    <col min="14337" max="14337" width="58.7109375" customWidth="1"/>
    <col min="14338" max="14339" width="14.7109375" customWidth="1"/>
    <col min="14593" max="14593" width="58.7109375" customWidth="1"/>
    <col min="14594" max="14595" width="14.7109375" customWidth="1"/>
    <col min="14849" max="14849" width="58.7109375" customWidth="1"/>
    <col min="14850" max="14851" width="14.7109375" customWidth="1"/>
    <col min="15105" max="15105" width="58.7109375" customWidth="1"/>
    <col min="15106" max="15107" width="14.7109375" customWidth="1"/>
    <col min="15361" max="15361" width="58.7109375" customWidth="1"/>
    <col min="15362" max="15363" width="14.7109375" customWidth="1"/>
    <col min="15617" max="15617" width="58.7109375" customWidth="1"/>
    <col min="15618" max="15619" width="14.7109375" customWidth="1"/>
    <col min="15873" max="15873" width="58.7109375" customWidth="1"/>
    <col min="15874" max="15875" width="14.7109375" customWidth="1"/>
    <col min="16129" max="16129" width="58.7109375" customWidth="1"/>
    <col min="16130" max="16131" width="14.7109375" customWidth="1"/>
  </cols>
  <sheetData>
    <row r="1" spans="1:6" ht="15.75" x14ac:dyDescent="0.25">
      <c r="A1" s="12" t="s">
        <v>58</v>
      </c>
    </row>
    <row r="2" spans="1:6" x14ac:dyDescent="0.25">
      <c r="A2" s="31" t="s">
        <v>203</v>
      </c>
    </row>
    <row r="5" spans="1:6" x14ac:dyDescent="0.25">
      <c r="B5" s="8" t="s">
        <v>59</v>
      </c>
      <c r="C5" s="8" t="s">
        <v>59</v>
      </c>
    </row>
    <row r="6" spans="1:6" x14ac:dyDescent="0.25">
      <c r="B6" s="8" t="s">
        <v>202</v>
      </c>
      <c r="C6" s="8" t="s">
        <v>81</v>
      </c>
    </row>
    <row r="7" spans="1:6" x14ac:dyDescent="0.25">
      <c r="B7" s="8" t="s">
        <v>60</v>
      </c>
      <c r="C7" s="8" t="s">
        <v>60</v>
      </c>
    </row>
    <row r="8" spans="1:6" x14ac:dyDescent="0.25">
      <c r="B8" s="32" t="s">
        <v>61</v>
      </c>
      <c r="C8" s="32" t="s">
        <v>62</v>
      </c>
    </row>
    <row r="10" spans="1:6" x14ac:dyDescent="0.25">
      <c r="A10" s="7" t="s">
        <v>1</v>
      </c>
    </row>
    <row r="11" spans="1:6" x14ac:dyDescent="0.25">
      <c r="A11" s="7" t="s">
        <v>2</v>
      </c>
    </row>
    <row r="12" spans="1:6" x14ac:dyDescent="0.25">
      <c r="A12" t="s">
        <v>3</v>
      </c>
      <c r="B12" s="33">
        <v>35715</v>
      </c>
      <c r="C12" s="33">
        <v>36939</v>
      </c>
      <c r="E12" s="44"/>
    </row>
    <row r="13" spans="1:6" x14ac:dyDescent="0.25">
      <c r="A13" t="s">
        <v>63</v>
      </c>
      <c r="B13" s="33">
        <v>64</v>
      </c>
      <c r="C13" s="33">
        <v>48</v>
      </c>
      <c r="E13" s="44"/>
    </row>
    <row r="14" spans="1:6" x14ac:dyDescent="0.25">
      <c r="A14" t="s">
        <v>80</v>
      </c>
      <c r="B14" s="25">
        <v>36</v>
      </c>
      <c r="C14" s="33">
        <v>43</v>
      </c>
      <c r="E14" s="30"/>
    </row>
    <row r="15" spans="1:6" x14ac:dyDescent="0.25">
      <c r="A15" t="s">
        <v>5</v>
      </c>
      <c r="B15" s="33">
        <v>2687</v>
      </c>
      <c r="C15" s="33">
        <v>2734</v>
      </c>
      <c r="E15" s="44"/>
      <c r="F15" s="44"/>
    </row>
    <row r="16" spans="1:6" x14ac:dyDescent="0.25">
      <c r="B16" s="33"/>
      <c r="C16" s="33"/>
    </row>
    <row r="17" spans="1:4" x14ac:dyDescent="0.25">
      <c r="B17" s="34">
        <f>SUM(B12:B16)</f>
        <v>38502</v>
      </c>
      <c r="C17" s="34">
        <f>SUM(C12:C16)</f>
        <v>39764</v>
      </c>
    </row>
    <row r="18" spans="1:4" x14ac:dyDescent="0.25">
      <c r="B18" s="35"/>
      <c r="C18" s="35"/>
    </row>
    <row r="19" spans="1:4" x14ac:dyDescent="0.25">
      <c r="B19" s="35"/>
      <c r="C19" s="35"/>
    </row>
    <row r="20" spans="1:4" x14ac:dyDescent="0.25">
      <c r="A20" t="s">
        <v>64</v>
      </c>
      <c r="B20" s="9">
        <v>0</v>
      </c>
      <c r="C20" s="9">
        <v>0</v>
      </c>
    </row>
    <row r="21" spans="1:4" x14ac:dyDescent="0.25">
      <c r="B21" s="33" t="s">
        <v>65</v>
      </c>
      <c r="C21" s="33" t="s">
        <v>65</v>
      </c>
    </row>
    <row r="23" spans="1:4" x14ac:dyDescent="0.25">
      <c r="A23" s="7" t="s">
        <v>6</v>
      </c>
      <c r="B23" s="36" t="s">
        <v>65</v>
      </c>
      <c r="C23" s="36" t="s">
        <v>65</v>
      </c>
    </row>
    <row r="24" spans="1:4" x14ac:dyDescent="0.25">
      <c r="A24" t="s">
        <v>7</v>
      </c>
      <c r="B24" s="37">
        <v>7494</v>
      </c>
      <c r="C24" s="37">
        <v>5373</v>
      </c>
    </row>
    <row r="25" spans="1:4" x14ac:dyDescent="0.25">
      <c r="A25" t="s">
        <v>66</v>
      </c>
      <c r="B25" s="37">
        <v>7754</v>
      </c>
      <c r="C25" s="37">
        <v>5837</v>
      </c>
    </row>
    <row r="26" spans="1:4" x14ac:dyDescent="0.25">
      <c r="A26" t="s">
        <v>67</v>
      </c>
      <c r="B26" s="38">
        <v>504</v>
      </c>
      <c r="C26" s="37">
        <v>504</v>
      </c>
      <c r="D26" s="39"/>
    </row>
    <row r="27" spans="1:4" x14ac:dyDescent="0.25">
      <c r="A27" t="s">
        <v>68</v>
      </c>
      <c r="B27" s="38">
        <v>10</v>
      </c>
      <c r="C27" s="37">
        <v>10</v>
      </c>
    </row>
    <row r="28" spans="1:4" x14ac:dyDescent="0.25">
      <c r="A28" s="40" t="s">
        <v>69</v>
      </c>
      <c r="B28" s="37">
        <v>62</v>
      </c>
      <c r="C28" s="37">
        <v>59</v>
      </c>
    </row>
    <row r="29" spans="1:4" x14ac:dyDescent="0.25">
      <c r="A29" t="s">
        <v>70</v>
      </c>
      <c r="B29" s="37">
        <v>515</v>
      </c>
      <c r="C29" s="37">
        <v>1438</v>
      </c>
    </row>
    <row r="30" spans="1:4" x14ac:dyDescent="0.25">
      <c r="B30" s="37"/>
      <c r="C30" s="37"/>
    </row>
    <row r="31" spans="1:4" x14ac:dyDescent="0.25">
      <c r="B31" s="41">
        <f>SUM(B24:B30)</f>
        <v>16339</v>
      </c>
      <c r="C31" s="41">
        <f>SUM(C24:C30)</f>
        <v>13221</v>
      </c>
    </row>
    <row r="32" spans="1:4" ht="15.75" thickBot="1" x14ac:dyDescent="0.3">
      <c r="A32" s="7" t="s">
        <v>14</v>
      </c>
      <c r="B32" s="42">
        <f>B17+B31</f>
        <v>54841</v>
      </c>
      <c r="C32" s="42">
        <f>+C17+C31+C20</f>
        <v>52985</v>
      </c>
    </row>
    <row r="33" spans="1:6" ht="15.75" thickTop="1" x14ac:dyDescent="0.25">
      <c r="B33" s="33"/>
      <c r="C33" s="33" t="s">
        <v>65</v>
      </c>
    </row>
    <row r="34" spans="1:6" x14ac:dyDescent="0.25">
      <c r="A34" s="7" t="s">
        <v>15</v>
      </c>
    </row>
    <row r="35" spans="1:6" x14ac:dyDescent="0.25">
      <c r="A35" t="s">
        <v>16</v>
      </c>
      <c r="B35" s="33">
        <v>80000</v>
      </c>
      <c r="C35" s="33">
        <v>80000</v>
      </c>
    </row>
    <row r="36" spans="1:6" x14ac:dyDescent="0.25">
      <c r="A36" t="s">
        <v>17</v>
      </c>
      <c r="B36" s="33">
        <v>4019</v>
      </c>
      <c r="C36" s="33">
        <v>4019</v>
      </c>
    </row>
    <row r="37" spans="1:6" x14ac:dyDescent="0.25">
      <c r="A37" t="s">
        <v>18</v>
      </c>
      <c r="B37" s="33">
        <v>17626</v>
      </c>
      <c r="C37" s="33">
        <v>17626</v>
      </c>
      <c r="F37" s="44"/>
    </row>
    <row r="38" spans="1:6" x14ac:dyDescent="0.25">
      <c r="A38" t="s">
        <v>19</v>
      </c>
      <c r="B38" s="33">
        <v>-54733</v>
      </c>
      <c r="C38" s="33">
        <v>-55368</v>
      </c>
      <c r="D38" s="44"/>
      <c r="E38" s="44"/>
    </row>
    <row r="39" spans="1:6" x14ac:dyDescent="0.25">
      <c r="B39" s="43">
        <f>SUM(B35:B38)</f>
        <v>46912</v>
      </c>
      <c r="C39" s="43">
        <f>SUM(C35:C38)</f>
        <v>46277</v>
      </c>
      <c r="E39" s="44"/>
      <c r="F39" s="44"/>
    </row>
    <row r="40" spans="1:6" x14ac:dyDescent="0.25">
      <c r="B40" s="33"/>
      <c r="C40" s="33"/>
    </row>
    <row r="41" spans="1:6" x14ac:dyDescent="0.25">
      <c r="A41" t="s">
        <v>71</v>
      </c>
      <c r="B41" s="33">
        <v>-26</v>
      </c>
      <c r="C41" s="33">
        <v>-22</v>
      </c>
    </row>
    <row r="42" spans="1:6" x14ac:dyDescent="0.25">
      <c r="B42" s="33"/>
      <c r="C42" s="33"/>
      <c r="D42" s="44"/>
    </row>
    <row r="43" spans="1:6" x14ac:dyDescent="0.25">
      <c r="A43" s="7" t="s">
        <v>72</v>
      </c>
      <c r="B43" s="45">
        <f>B39+B41</f>
        <v>46886</v>
      </c>
      <c r="C43" s="45">
        <f>C39+C41</f>
        <v>46255</v>
      </c>
      <c r="E43" s="44"/>
      <c r="F43" s="47"/>
    </row>
    <row r="44" spans="1:6" x14ac:dyDescent="0.25">
      <c r="A44" s="7"/>
      <c r="B44" s="35"/>
      <c r="C44" s="35"/>
    </row>
    <row r="45" spans="1:6" x14ac:dyDescent="0.25">
      <c r="B45" s="33"/>
      <c r="C45" s="33"/>
    </row>
    <row r="46" spans="1:6" x14ac:dyDescent="0.25">
      <c r="A46" s="7" t="s">
        <v>21</v>
      </c>
      <c r="B46" s="33"/>
      <c r="C46" s="33"/>
    </row>
    <row r="47" spans="1:6" x14ac:dyDescent="0.25">
      <c r="A47" t="s">
        <v>22</v>
      </c>
      <c r="B47" s="33">
        <v>41</v>
      </c>
      <c r="C47" s="33">
        <v>67</v>
      </c>
    </row>
    <row r="48" spans="1:6" x14ac:dyDescent="0.25">
      <c r="A48" s="40" t="s">
        <v>23</v>
      </c>
      <c r="B48" s="33">
        <v>1072</v>
      </c>
      <c r="C48" s="33">
        <v>1072</v>
      </c>
    </row>
    <row r="49" spans="1:5" x14ac:dyDescent="0.25">
      <c r="B49" s="33"/>
      <c r="C49" s="33"/>
    </row>
    <row r="50" spans="1:5" x14ac:dyDescent="0.25">
      <c r="B50" s="34">
        <f>SUM(B47:B49)</f>
        <v>1113</v>
      </c>
      <c r="C50" s="34">
        <f>SUM(C47:C49)</f>
        <v>1139</v>
      </c>
    </row>
    <row r="51" spans="1:5" x14ac:dyDescent="0.25">
      <c r="B51" s="33"/>
      <c r="C51" s="33"/>
    </row>
    <row r="52" spans="1:5" x14ac:dyDescent="0.25">
      <c r="A52" s="7" t="s">
        <v>25</v>
      </c>
      <c r="B52" s="33"/>
      <c r="C52" s="33"/>
      <c r="E52" s="47"/>
    </row>
    <row r="53" spans="1:5" x14ac:dyDescent="0.25">
      <c r="A53" t="s">
        <v>73</v>
      </c>
      <c r="B53" s="36">
        <v>5973</v>
      </c>
      <c r="C53" s="36">
        <v>4495</v>
      </c>
    </row>
    <row r="54" spans="1:5" x14ac:dyDescent="0.25">
      <c r="A54" t="s">
        <v>74</v>
      </c>
      <c r="B54" s="37">
        <v>780</v>
      </c>
      <c r="C54" s="37">
        <v>1008</v>
      </c>
    </row>
    <row r="55" spans="1:5" x14ac:dyDescent="0.25">
      <c r="A55" t="s">
        <v>75</v>
      </c>
      <c r="B55" s="37">
        <v>54</v>
      </c>
      <c r="C55" s="37">
        <v>54</v>
      </c>
    </row>
    <row r="56" spans="1:5" x14ac:dyDescent="0.25">
      <c r="A56" t="s">
        <v>76</v>
      </c>
      <c r="B56" s="37">
        <v>0</v>
      </c>
      <c r="C56" s="37">
        <v>0</v>
      </c>
    </row>
    <row r="57" spans="1:5" x14ac:dyDescent="0.25">
      <c r="A57" t="s">
        <v>77</v>
      </c>
      <c r="B57" s="37">
        <v>35</v>
      </c>
      <c r="C57" s="37">
        <v>34</v>
      </c>
    </row>
    <row r="58" spans="1:5" x14ac:dyDescent="0.25">
      <c r="B58" s="37"/>
      <c r="C58" s="37"/>
    </row>
    <row r="59" spans="1:5" x14ac:dyDescent="0.25">
      <c r="B59" s="41">
        <f>SUM(B53:B58)</f>
        <v>6842</v>
      </c>
      <c r="C59" s="41">
        <f>SUM(C53:C58)</f>
        <v>5591</v>
      </c>
    </row>
    <row r="60" spans="1:5" x14ac:dyDescent="0.25">
      <c r="A60" s="7"/>
      <c r="B60" s="34">
        <f>B50+B59</f>
        <v>7955</v>
      </c>
      <c r="C60" s="34">
        <f>+C50+C59</f>
        <v>6730</v>
      </c>
      <c r="E60" s="44"/>
    </row>
    <row r="61" spans="1:5" ht="15.75" thickBot="1" x14ac:dyDescent="0.3">
      <c r="A61" s="7" t="s">
        <v>29</v>
      </c>
      <c r="B61" s="42">
        <f>B43+B60</f>
        <v>54841</v>
      </c>
      <c r="C61" s="42">
        <f>+C60+C43</f>
        <v>52985</v>
      </c>
      <c r="E61" s="44"/>
    </row>
    <row r="62" spans="1:5" ht="15.75" thickTop="1" x14ac:dyDescent="0.25"/>
    <row r="63" spans="1:5" x14ac:dyDescent="0.25">
      <c r="A63" t="s">
        <v>78</v>
      </c>
      <c r="B63" s="46">
        <f>B39/320000</f>
        <v>0.14660000000000001</v>
      </c>
      <c r="C63" s="46">
        <f>C39/320000</f>
        <v>0.144615625</v>
      </c>
      <c r="E63" s="48"/>
    </row>
    <row r="65" spans="1:3" x14ac:dyDescent="0.25">
      <c r="A65" s="106" t="s">
        <v>79</v>
      </c>
      <c r="B65" s="106"/>
      <c r="C65" s="106"/>
    </row>
    <row r="66" spans="1:3" x14ac:dyDescent="0.25">
      <c r="A66" s="106" t="s">
        <v>124</v>
      </c>
      <c r="B66" s="106"/>
      <c r="C66" s="106"/>
    </row>
  </sheetData>
  <mergeCells count="2">
    <mergeCell ref="A65:C65"/>
    <mergeCell ref="A66:C66"/>
  </mergeCells>
  <pageMargins left="0.51181102362204722" right="0.70866141732283472" top="0.43" bottom="0.35433070866141736" header="0.31496062992125984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21" workbookViewId="0">
      <selection activeCell="L21" sqref="L21"/>
    </sheetView>
  </sheetViews>
  <sheetFormatPr defaultRowHeight="15" x14ac:dyDescent="0.25"/>
  <cols>
    <col min="1" max="1" width="42.42578125" bestFit="1" customWidth="1"/>
  </cols>
  <sheetData>
    <row r="1" spans="1:12" x14ac:dyDescent="0.25">
      <c r="A1" s="7" t="s">
        <v>1</v>
      </c>
    </row>
    <row r="2" spans="1:12" x14ac:dyDescent="0.25">
      <c r="A2" s="7" t="s">
        <v>2</v>
      </c>
      <c r="E2" t="s">
        <v>218</v>
      </c>
      <c r="F2" t="s">
        <v>219</v>
      </c>
      <c r="G2" t="s">
        <v>195</v>
      </c>
      <c r="H2" t="s">
        <v>196</v>
      </c>
      <c r="I2" t="s">
        <v>220</v>
      </c>
      <c r="J2" t="s">
        <v>221</v>
      </c>
      <c r="K2" t="s">
        <v>222</v>
      </c>
      <c r="L2" t="s">
        <v>223</v>
      </c>
    </row>
    <row r="3" spans="1:12" x14ac:dyDescent="0.25">
      <c r="A3" t="s">
        <v>3</v>
      </c>
      <c r="B3" s="97">
        <v>35715</v>
      </c>
      <c r="C3" s="33">
        <v>36939</v>
      </c>
      <c r="E3" s="44">
        <f>B3-C3</f>
        <v>-1224</v>
      </c>
      <c r="H3">
        <v>1323</v>
      </c>
      <c r="J3" s="25">
        <v>-98</v>
      </c>
    </row>
    <row r="4" spans="1:12" x14ac:dyDescent="0.25">
      <c r="A4" t="s">
        <v>63</v>
      </c>
      <c r="B4" s="97">
        <v>64</v>
      </c>
      <c r="C4" s="33">
        <v>48</v>
      </c>
      <c r="E4" s="44">
        <f t="shared" ref="E4:E6" si="0">B4-C4</f>
        <v>16</v>
      </c>
      <c r="H4">
        <v>17</v>
      </c>
      <c r="K4">
        <v>-33</v>
      </c>
    </row>
    <row r="5" spans="1:12" x14ac:dyDescent="0.25">
      <c r="A5" t="s">
        <v>80</v>
      </c>
      <c r="B5" s="98">
        <v>36</v>
      </c>
      <c r="C5" s="33">
        <v>43</v>
      </c>
      <c r="E5" s="44">
        <f t="shared" si="0"/>
        <v>-7</v>
      </c>
      <c r="H5">
        <v>7</v>
      </c>
    </row>
    <row r="6" spans="1:12" x14ac:dyDescent="0.25">
      <c r="A6" t="s">
        <v>5</v>
      </c>
      <c r="B6" s="97">
        <v>2687</v>
      </c>
      <c r="C6" s="33">
        <v>2734</v>
      </c>
      <c r="E6" s="44">
        <f t="shared" si="0"/>
        <v>-47</v>
      </c>
      <c r="H6">
        <v>47</v>
      </c>
    </row>
    <row r="7" spans="1:12" x14ac:dyDescent="0.25">
      <c r="B7" s="33"/>
      <c r="C7" s="33"/>
    </row>
    <row r="8" spans="1:12" x14ac:dyDescent="0.25">
      <c r="B8" s="34">
        <f>SUM(B3:B7)</f>
        <v>38502</v>
      </c>
      <c r="C8" s="34">
        <f>SUM(C3:C7)</f>
        <v>39764</v>
      </c>
    </row>
    <row r="9" spans="1:12" x14ac:dyDescent="0.25">
      <c r="B9" s="35"/>
      <c r="C9" s="35"/>
    </row>
    <row r="10" spans="1:12" x14ac:dyDescent="0.25">
      <c r="B10" s="35"/>
      <c r="C10" s="35"/>
    </row>
    <row r="11" spans="1:12" x14ac:dyDescent="0.25">
      <c r="A11" t="s">
        <v>64</v>
      </c>
      <c r="B11" s="9">
        <v>0</v>
      </c>
      <c r="C11" s="9">
        <v>0</v>
      </c>
    </row>
    <row r="12" spans="1:12" x14ac:dyDescent="0.25">
      <c r="B12" s="33" t="s">
        <v>65</v>
      </c>
      <c r="C12" s="33" t="s">
        <v>65</v>
      </c>
    </row>
    <row r="14" spans="1:12" x14ac:dyDescent="0.25">
      <c r="A14" s="7" t="s">
        <v>6</v>
      </c>
      <c r="B14" s="36" t="s">
        <v>65</v>
      </c>
      <c r="C14" s="36" t="s">
        <v>65</v>
      </c>
    </row>
    <row r="15" spans="1:12" x14ac:dyDescent="0.25">
      <c r="A15" t="s">
        <v>7</v>
      </c>
      <c r="B15" s="99">
        <v>7494</v>
      </c>
      <c r="C15" s="37">
        <v>5373</v>
      </c>
      <c r="E15" s="44">
        <f t="shared" ref="E15:E20" si="1">B15-C15</f>
        <v>2121</v>
      </c>
      <c r="I15" s="44">
        <f>-E15</f>
        <v>-2121</v>
      </c>
    </row>
    <row r="16" spans="1:12" x14ac:dyDescent="0.25">
      <c r="A16" t="s">
        <v>66</v>
      </c>
      <c r="B16" s="99">
        <v>7754</v>
      </c>
      <c r="C16" s="37">
        <v>5837</v>
      </c>
      <c r="E16" s="44">
        <f t="shared" si="1"/>
        <v>1917</v>
      </c>
      <c r="I16" s="44">
        <f>-E16</f>
        <v>-1917</v>
      </c>
    </row>
    <row r="17" spans="1:12" x14ac:dyDescent="0.25">
      <c r="A17" t="s">
        <v>67</v>
      </c>
      <c r="B17" s="100">
        <v>504</v>
      </c>
      <c r="C17" s="37">
        <v>504</v>
      </c>
      <c r="E17" s="44">
        <f t="shared" si="1"/>
        <v>0</v>
      </c>
    </row>
    <row r="18" spans="1:12" x14ac:dyDescent="0.25">
      <c r="A18" t="s">
        <v>68</v>
      </c>
      <c r="B18" s="100">
        <v>10</v>
      </c>
      <c r="C18" s="37">
        <v>10</v>
      </c>
      <c r="E18" s="44">
        <f t="shared" si="1"/>
        <v>0</v>
      </c>
    </row>
    <row r="19" spans="1:12" x14ac:dyDescent="0.25">
      <c r="A19" s="40" t="s">
        <v>69</v>
      </c>
      <c r="B19" s="99">
        <v>62</v>
      </c>
      <c r="C19" s="37">
        <v>59</v>
      </c>
      <c r="E19" s="44">
        <f t="shared" si="1"/>
        <v>3</v>
      </c>
      <c r="J19" s="44"/>
      <c r="L19" s="44">
        <f>-B19</f>
        <v>-62</v>
      </c>
    </row>
    <row r="20" spans="1:12" x14ac:dyDescent="0.25">
      <c r="A20" t="s">
        <v>70</v>
      </c>
      <c r="B20" s="99">
        <v>515</v>
      </c>
      <c r="C20" s="37">
        <v>1438</v>
      </c>
      <c r="E20" s="44">
        <f t="shared" si="1"/>
        <v>-923</v>
      </c>
      <c r="L20" s="44">
        <f>E20</f>
        <v>-923</v>
      </c>
    </row>
    <row r="21" spans="1:12" x14ac:dyDescent="0.25">
      <c r="B21" s="37"/>
      <c r="C21" s="37"/>
    </row>
    <row r="22" spans="1:12" x14ac:dyDescent="0.25">
      <c r="B22" s="41">
        <f>SUM(B15:B21)</f>
        <v>16339</v>
      </c>
      <c r="C22" s="41">
        <f>SUM(C15:C21)</f>
        <v>13221</v>
      </c>
    </row>
    <row r="23" spans="1:12" ht="15.75" thickBot="1" x14ac:dyDescent="0.3">
      <c r="A23" s="7" t="s">
        <v>14</v>
      </c>
      <c r="B23" s="42">
        <f>B8+B22</f>
        <v>54841</v>
      </c>
      <c r="C23" s="42">
        <f>+C8+C22+C11</f>
        <v>52985</v>
      </c>
    </row>
    <row r="24" spans="1:12" ht="15.75" thickTop="1" x14ac:dyDescent="0.25">
      <c r="B24" s="33"/>
      <c r="C24" s="33" t="s">
        <v>65</v>
      </c>
    </row>
    <row r="25" spans="1:12" x14ac:dyDescent="0.25">
      <c r="A25" s="7" t="s">
        <v>15</v>
      </c>
    </row>
    <row r="26" spans="1:12" x14ac:dyDescent="0.25">
      <c r="A26" t="s">
        <v>16</v>
      </c>
      <c r="B26" s="33">
        <v>80000</v>
      </c>
      <c r="C26" s="33">
        <v>80000</v>
      </c>
      <c r="E26" s="44">
        <f t="shared" ref="E26:E28" si="2">B26-C26</f>
        <v>0</v>
      </c>
    </row>
    <row r="27" spans="1:12" x14ac:dyDescent="0.25">
      <c r="A27" t="s">
        <v>17</v>
      </c>
      <c r="B27" s="33">
        <v>4019</v>
      </c>
      <c r="C27" s="33">
        <v>4019</v>
      </c>
      <c r="E27" s="44">
        <f t="shared" si="2"/>
        <v>0</v>
      </c>
    </row>
    <row r="28" spans="1:12" x14ac:dyDescent="0.25">
      <c r="A28" t="s">
        <v>18</v>
      </c>
      <c r="B28" s="33">
        <v>17626</v>
      </c>
      <c r="C28" s="33">
        <v>17626</v>
      </c>
      <c r="E28" s="44">
        <f t="shared" si="2"/>
        <v>0</v>
      </c>
    </row>
    <row r="29" spans="1:12" x14ac:dyDescent="0.25">
      <c r="A29" t="s">
        <v>19</v>
      </c>
      <c r="B29" s="33">
        <v>-54733</v>
      </c>
      <c r="C29" s="33">
        <v>-55368</v>
      </c>
      <c r="E29" s="44">
        <f>-B29+C29</f>
        <v>-635</v>
      </c>
      <c r="F29">
        <f>CSCI!I41</f>
        <v>631</v>
      </c>
      <c r="G29" s="44">
        <v>4</v>
      </c>
    </row>
    <row r="30" spans="1:12" x14ac:dyDescent="0.25">
      <c r="B30" s="43">
        <f>SUM(B26:B29)</f>
        <v>46912</v>
      </c>
      <c r="C30" s="43">
        <f>SUM(C26:C29)</f>
        <v>46277</v>
      </c>
    </row>
    <row r="31" spans="1:12" x14ac:dyDescent="0.25">
      <c r="B31" s="33"/>
      <c r="C31" s="33"/>
    </row>
    <row r="32" spans="1:12" x14ac:dyDescent="0.25">
      <c r="A32" t="s">
        <v>71</v>
      </c>
      <c r="B32" s="33">
        <v>-26</v>
      </c>
      <c r="C32" s="33">
        <v>-22</v>
      </c>
      <c r="E32" s="44">
        <f>-B32+C32</f>
        <v>4</v>
      </c>
      <c r="G32" s="44">
        <f>-E32</f>
        <v>-4</v>
      </c>
    </row>
    <row r="33" spans="1:12" x14ac:dyDescent="0.25">
      <c r="B33" s="33"/>
      <c r="C33" s="33"/>
    </row>
    <row r="34" spans="1:12" x14ac:dyDescent="0.25">
      <c r="A34" s="7" t="s">
        <v>72</v>
      </c>
      <c r="B34" s="45">
        <f>B30+B32</f>
        <v>46886</v>
      </c>
      <c r="C34" s="45">
        <f>C30+C32</f>
        <v>46255</v>
      </c>
    </row>
    <row r="35" spans="1:12" x14ac:dyDescent="0.25">
      <c r="A35" s="7"/>
      <c r="B35" s="35"/>
      <c r="C35" s="35"/>
    </row>
    <row r="36" spans="1:12" x14ac:dyDescent="0.25">
      <c r="B36" s="33"/>
      <c r="C36" s="33"/>
    </row>
    <row r="37" spans="1:12" x14ac:dyDescent="0.25">
      <c r="A37" s="7" t="s">
        <v>21</v>
      </c>
      <c r="B37" s="33"/>
      <c r="C37" s="33"/>
    </row>
    <row r="38" spans="1:12" x14ac:dyDescent="0.25">
      <c r="A38" t="s">
        <v>22</v>
      </c>
      <c r="B38" s="97">
        <v>41</v>
      </c>
      <c r="C38" s="33">
        <v>67</v>
      </c>
      <c r="E38" s="44">
        <f>-B38+C38</f>
        <v>26</v>
      </c>
      <c r="K38" s="44">
        <f>-E38</f>
        <v>-26</v>
      </c>
    </row>
    <row r="39" spans="1:12" x14ac:dyDescent="0.25">
      <c r="A39" s="40" t="s">
        <v>23</v>
      </c>
      <c r="B39" s="97">
        <v>1072</v>
      </c>
      <c r="C39" s="33">
        <v>1072</v>
      </c>
      <c r="E39" s="44">
        <f t="shared" ref="E39" si="3">B39-C39</f>
        <v>0</v>
      </c>
    </row>
    <row r="40" spans="1:12" x14ac:dyDescent="0.25">
      <c r="B40" s="33"/>
      <c r="C40" s="33"/>
    </row>
    <row r="41" spans="1:12" x14ac:dyDescent="0.25">
      <c r="B41" s="34">
        <f>SUM(B38:B40)</f>
        <v>1113</v>
      </c>
      <c r="C41" s="34">
        <f>SUM(C38:C40)</f>
        <v>1139</v>
      </c>
    </row>
    <row r="42" spans="1:12" x14ac:dyDescent="0.25">
      <c r="B42" s="33"/>
      <c r="C42" s="33"/>
    </row>
    <row r="43" spans="1:12" x14ac:dyDescent="0.25">
      <c r="A43" s="7" t="s">
        <v>25</v>
      </c>
      <c r="B43" s="33"/>
      <c r="C43" s="33"/>
    </row>
    <row r="44" spans="1:12" x14ac:dyDescent="0.25">
      <c r="A44" t="s">
        <v>73</v>
      </c>
      <c r="B44" s="101">
        <v>5973</v>
      </c>
      <c r="C44" s="36">
        <v>4495</v>
      </c>
      <c r="E44" s="44">
        <f>-B44+C44</f>
        <v>-1478</v>
      </c>
      <c r="I44" s="44">
        <f>-E44</f>
        <v>1478</v>
      </c>
    </row>
    <row r="45" spans="1:12" x14ac:dyDescent="0.25">
      <c r="A45" t="s">
        <v>74</v>
      </c>
      <c r="B45" s="99">
        <v>780</v>
      </c>
      <c r="C45" s="37">
        <v>1008</v>
      </c>
      <c r="E45" s="44">
        <f>-B45+C45</f>
        <v>228</v>
      </c>
      <c r="L45" s="44">
        <f>-E45</f>
        <v>-228</v>
      </c>
    </row>
    <row r="46" spans="1:12" x14ac:dyDescent="0.25">
      <c r="A46" t="s">
        <v>75</v>
      </c>
      <c r="B46" s="99">
        <v>54</v>
      </c>
      <c r="C46" s="37">
        <v>54</v>
      </c>
      <c r="E46" s="44">
        <f t="shared" ref="E46:E47" si="4">B46-C46</f>
        <v>0</v>
      </c>
    </row>
    <row r="47" spans="1:12" x14ac:dyDescent="0.25">
      <c r="A47" t="s">
        <v>76</v>
      </c>
      <c r="B47" s="37">
        <v>0</v>
      </c>
      <c r="C47" s="37">
        <v>0</v>
      </c>
      <c r="E47" s="44">
        <f t="shared" si="4"/>
        <v>0</v>
      </c>
    </row>
    <row r="48" spans="1:12" x14ac:dyDescent="0.25">
      <c r="A48" t="s">
        <v>77</v>
      </c>
      <c r="B48" s="99">
        <v>35</v>
      </c>
      <c r="C48" s="37">
        <v>34</v>
      </c>
      <c r="E48" s="44">
        <f>-B48+C48</f>
        <v>-1</v>
      </c>
      <c r="K48" s="44">
        <f>-E48</f>
        <v>1</v>
      </c>
    </row>
    <row r="49" spans="1:5" x14ac:dyDescent="0.25">
      <c r="B49" s="37"/>
      <c r="C49" s="37"/>
    </row>
    <row r="50" spans="1:5" x14ac:dyDescent="0.25">
      <c r="B50" s="41">
        <f>SUM(B44:B49)</f>
        <v>6842</v>
      </c>
      <c r="C50" s="41">
        <f>SUM(C44:C49)</f>
        <v>5591</v>
      </c>
    </row>
    <row r="51" spans="1:5" x14ac:dyDescent="0.25">
      <c r="A51" s="7"/>
      <c r="B51" s="34">
        <f>B41+B50</f>
        <v>7955</v>
      </c>
      <c r="C51" s="34">
        <f>+C41+C50</f>
        <v>6730</v>
      </c>
    </row>
    <row r="52" spans="1:5" ht="15.75" thickBot="1" x14ac:dyDescent="0.3">
      <c r="A52" s="7" t="s">
        <v>29</v>
      </c>
      <c r="B52" s="42">
        <f>B34+B51</f>
        <v>54841</v>
      </c>
      <c r="C52" s="42">
        <f>+C51+C34</f>
        <v>52985</v>
      </c>
      <c r="E52" s="44"/>
    </row>
    <row r="53" spans="1:5" ht="15.75" thickTop="1" x14ac:dyDescent="0.25"/>
    <row r="54" spans="1:5" x14ac:dyDescent="0.25">
      <c r="B54" s="44"/>
      <c r="C54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22" workbookViewId="0">
      <selection activeCell="C43" sqref="C43"/>
    </sheetView>
  </sheetViews>
  <sheetFormatPr defaultRowHeight="15" x14ac:dyDescent="0.25"/>
  <cols>
    <col min="1" max="1" width="4.7109375" customWidth="1"/>
    <col min="2" max="2" width="53.7109375" customWidth="1"/>
    <col min="3" max="3" width="17.140625" customWidth="1"/>
    <col min="4" max="4" width="2.7109375" customWidth="1"/>
    <col min="5" max="5" width="17.140625" customWidth="1"/>
    <col min="7" max="7" width="10.5703125" bestFit="1" customWidth="1"/>
  </cols>
  <sheetData>
    <row r="1" spans="1:7" x14ac:dyDescent="0.25">
      <c r="A1" s="7" t="s">
        <v>58</v>
      </c>
    </row>
    <row r="2" spans="1:7" x14ac:dyDescent="0.25">
      <c r="A2" s="7" t="s">
        <v>145</v>
      </c>
    </row>
    <row r="3" spans="1:7" x14ac:dyDescent="0.25">
      <c r="A3" s="7" t="s">
        <v>207</v>
      </c>
    </row>
    <row r="5" spans="1:7" x14ac:dyDescent="0.25">
      <c r="C5" s="8" t="s">
        <v>146</v>
      </c>
      <c r="D5" s="8"/>
      <c r="E5" s="8" t="s">
        <v>147</v>
      </c>
    </row>
    <row r="6" spans="1:7" x14ac:dyDescent="0.25">
      <c r="C6" s="93" t="s">
        <v>205</v>
      </c>
      <c r="D6" s="94"/>
      <c r="E6" s="93" t="s">
        <v>148</v>
      </c>
    </row>
    <row r="7" spans="1:7" x14ac:dyDescent="0.25">
      <c r="C7" s="8" t="s">
        <v>60</v>
      </c>
      <c r="D7" s="8"/>
      <c r="E7" s="8" t="s">
        <v>60</v>
      </c>
    </row>
    <row r="8" spans="1:7" x14ac:dyDescent="0.25">
      <c r="C8" s="8" t="s">
        <v>149</v>
      </c>
      <c r="D8" s="8"/>
      <c r="E8" s="8" t="s">
        <v>150</v>
      </c>
    </row>
    <row r="9" spans="1:7" x14ac:dyDescent="0.25">
      <c r="D9" s="8"/>
    </row>
    <row r="10" spans="1:7" x14ac:dyDescent="0.25">
      <c r="A10" s="7" t="s">
        <v>151</v>
      </c>
      <c r="C10" s="44"/>
      <c r="D10" s="44"/>
      <c r="E10" s="44"/>
      <c r="G10" s="95"/>
    </row>
    <row r="11" spans="1:7" x14ac:dyDescent="0.25">
      <c r="C11" s="44"/>
      <c r="D11" s="44"/>
      <c r="E11" s="44"/>
      <c r="G11" s="95"/>
    </row>
    <row r="12" spans="1:7" x14ac:dyDescent="0.25">
      <c r="A12" t="s">
        <v>152</v>
      </c>
      <c r="C12" s="44">
        <v>631</v>
      </c>
      <c r="D12" s="44"/>
      <c r="E12" s="44">
        <v>-3676</v>
      </c>
      <c r="G12" s="87"/>
    </row>
    <row r="13" spans="1:7" x14ac:dyDescent="0.25">
      <c r="C13" s="44"/>
      <c r="D13" s="44"/>
      <c r="E13" s="44"/>
      <c r="G13" s="87"/>
    </row>
    <row r="14" spans="1:7" x14ac:dyDescent="0.25">
      <c r="A14" t="s">
        <v>153</v>
      </c>
      <c r="C14" s="44"/>
      <c r="D14" s="44"/>
      <c r="E14" s="44"/>
      <c r="G14" s="87"/>
    </row>
    <row r="15" spans="1:7" x14ac:dyDescent="0.25">
      <c r="B15" t="s">
        <v>154</v>
      </c>
      <c r="C15" s="44">
        <v>0</v>
      </c>
      <c r="D15" s="44"/>
      <c r="E15" s="44">
        <v>209</v>
      </c>
      <c r="G15" s="87"/>
    </row>
    <row r="16" spans="1:7" x14ac:dyDescent="0.25">
      <c r="A16" s="2"/>
      <c r="B16" s="2" t="s">
        <v>155</v>
      </c>
      <c r="C16" s="89">
        <v>1323</v>
      </c>
      <c r="D16" s="89"/>
      <c r="E16" s="89">
        <v>1561</v>
      </c>
      <c r="G16" s="87"/>
    </row>
    <row r="17" spans="1:7" x14ac:dyDescent="0.25">
      <c r="A17" s="2"/>
      <c r="B17" s="2" t="s">
        <v>156</v>
      </c>
      <c r="C17" s="89">
        <f>[1]ConCF!I14</f>
        <v>0</v>
      </c>
      <c r="D17" s="89"/>
      <c r="E17" s="89">
        <v>159</v>
      </c>
      <c r="G17" s="87"/>
    </row>
    <row r="18" spans="1:7" x14ac:dyDescent="0.25">
      <c r="A18" s="2"/>
      <c r="B18" s="2" t="s">
        <v>157</v>
      </c>
      <c r="C18" s="89">
        <v>17</v>
      </c>
      <c r="D18" s="89"/>
      <c r="E18" s="89">
        <v>16</v>
      </c>
      <c r="G18" s="87"/>
    </row>
    <row r="19" spans="1:7" x14ac:dyDescent="0.25">
      <c r="A19" s="2"/>
      <c r="B19" s="2" t="s">
        <v>158</v>
      </c>
      <c r="C19" s="89">
        <v>7</v>
      </c>
      <c r="D19" s="89"/>
      <c r="E19" s="89">
        <v>6</v>
      </c>
      <c r="G19" s="87"/>
    </row>
    <row r="20" spans="1:7" x14ac:dyDescent="0.25">
      <c r="A20" s="2"/>
      <c r="B20" s="2" t="s">
        <v>159</v>
      </c>
      <c r="C20" s="89">
        <f>[1]ConCF!I15</f>
        <v>0</v>
      </c>
      <c r="D20" s="89"/>
      <c r="E20" s="89">
        <v>1</v>
      </c>
      <c r="G20" s="87"/>
    </row>
    <row r="21" spans="1:7" x14ac:dyDescent="0.25">
      <c r="A21" s="2"/>
      <c r="B21" s="2" t="s">
        <v>160</v>
      </c>
      <c r="C21" s="89">
        <f>-CSCI!I27</f>
        <v>47</v>
      </c>
      <c r="D21" s="89"/>
      <c r="E21" s="89">
        <v>218</v>
      </c>
      <c r="G21" s="87"/>
    </row>
    <row r="22" spans="1:7" x14ac:dyDescent="0.25">
      <c r="A22" s="2"/>
      <c r="B22" s="2" t="s">
        <v>161</v>
      </c>
      <c r="C22" s="89">
        <v>0</v>
      </c>
      <c r="D22" s="89"/>
      <c r="E22" s="89">
        <v>26</v>
      </c>
      <c r="G22" s="87"/>
    </row>
    <row r="23" spans="1:7" x14ac:dyDescent="0.25">
      <c r="A23" s="2"/>
      <c r="B23" s="2" t="s">
        <v>162</v>
      </c>
      <c r="C23" s="89">
        <v>0</v>
      </c>
      <c r="D23" s="89"/>
      <c r="E23" s="89">
        <v>-43</v>
      </c>
      <c r="G23" s="87"/>
    </row>
    <row r="24" spans="1:7" x14ac:dyDescent="0.25">
      <c r="A24" s="2"/>
      <c r="B24" s="2" t="s">
        <v>163</v>
      </c>
      <c r="C24" s="102">
        <f>-CSCI!I28</f>
        <v>64</v>
      </c>
      <c r="D24" s="103"/>
      <c r="E24" s="102">
        <v>191</v>
      </c>
      <c r="G24" s="87"/>
    </row>
    <row r="25" spans="1:7" x14ac:dyDescent="0.25">
      <c r="A25" s="2" t="s">
        <v>164</v>
      </c>
      <c r="B25" s="2"/>
      <c r="C25" s="89">
        <f>SUM(C12:C24)</f>
        <v>2089</v>
      </c>
      <c r="D25" s="103"/>
      <c r="E25" s="89">
        <f>SUM(E12:E24)</f>
        <v>-1332</v>
      </c>
      <c r="G25" s="87"/>
    </row>
    <row r="26" spans="1:7" x14ac:dyDescent="0.25">
      <c r="A26" s="2"/>
      <c r="B26" s="2"/>
      <c r="C26" s="89"/>
      <c r="D26" s="103"/>
      <c r="E26" s="89"/>
      <c r="G26" s="87"/>
    </row>
    <row r="27" spans="1:7" x14ac:dyDescent="0.25">
      <c r="A27" s="2"/>
      <c r="B27" s="2" t="s">
        <v>165</v>
      </c>
      <c r="C27" s="89">
        <v>-2121</v>
      </c>
      <c r="D27" s="103"/>
      <c r="E27" s="89">
        <v>-142</v>
      </c>
      <c r="G27" s="87"/>
    </row>
    <row r="28" spans="1:7" x14ac:dyDescent="0.25">
      <c r="A28" s="2"/>
      <c r="B28" s="2" t="s">
        <v>166</v>
      </c>
      <c r="C28" s="89">
        <v>-1917</v>
      </c>
      <c r="D28" s="103"/>
      <c r="E28" s="89">
        <v>1923</v>
      </c>
      <c r="G28" s="87"/>
    </row>
    <row r="29" spans="1:7" x14ac:dyDescent="0.25">
      <c r="A29" s="2"/>
      <c r="B29" s="2" t="s">
        <v>167</v>
      </c>
      <c r="C29" s="102">
        <v>1478</v>
      </c>
      <c r="D29" s="103"/>
      <c r="E29" s="102">
        <v>1379</v>
      </c>
      <c r="G29" s="87"/>
    </row>
    <row r="30" spans="1:7" x14ac:dyDescent="0.25">
      <c r="A30" s="2" t="s">
        <v>168</v>
      </c>
      <c r="B30" s="2"/>
      <c r="C30" s="89">
        <f>SUM(C25:C29)</f>
        <v>-471</v>
      </c>
      <c r="D30" s="103"/>
      <c r="E30" s="89">
        <f>SUM(E25:E29)</f>
        <v>1828</v>
      </c>
      <c r="G30" s="87"/>
    </row>
    <row r="31" spans="1:7" x14ac:dyDescent="0.25">
      <c r="A31" s="2"/>
      <c r="B31" s="2" t="s">
        <v>169</v>
      </c>
      <c r="C31" s="89">
        <f>-C24</f>
        <v>-64</v>
      </c>
      <c r="D31" s="103"/>
      <c r="E31" s="89">
        <v>-181</v>
      </c>
      <c r="G31" s="87"/>
    </row>
    <row r="32" spans="1:7" x14ac:dyDescent="0.25">
      <c r="A32" s="2"/>
      <c r="B32" s="2" t="s">
        <v>170</v>
      </c>
      <c r="C32" s="89">
        <f>-C23</f>
        <v>0</v>
      </c>
      <c r="D32" s="103"/>
      <c r="E32" s="89">
        <v>43</v>
      </c>
      <c r="G32" s="87"/>
    </row>
    <row r="33" spans="1:7" x14ac:dyDescent="0.25">
      <c r="A33" s="2"/>
      <c r="B33" s="2" t="s">
        <v>171</v>
      </c>
      <c r="C33" s="102">
        <v>0</v>
      </c>
      <c r="D33" s="103"/>
      <c r="E33" s="102">
        <v>23</v>
      </c>
      <c r="G33" s="87"/>
    </row>
    <row r="34" spans="1:7" x14ac:dyDescent="0.25">
      <c r="A34" s="2" t="s">
        <v>172</v>
      </c>
      <c r="B34" s="2"/>
      <c r="C34" s="89">
        <f>SUM(C30:C33)</f>
        <v>-535</v>
      </c>
      <c r="D34" s="103"/>
      <c r="E34" s="89">
        <f>SUM(E30:E33)</f>
        <v>1713</v>
      </c>
      <c r="G34" s="87"/>
    </row>
    <row r="35" spans="1:7" x14ac:dyDescent="0.25">
      <c r="A35" s="2"/>
      <c r="B35" s="2"/>
      <c r="C35" s="89"/>
      <c r="D35" s="103"/>
      <c r="E35" s="89"/>
      <c r="G35" s="87"/>
    </row>
    <row r="36" spans="1:7" x14ac:dyDescent="0.25">
      <c r="A36" s="1" t="s">
        <v>173</v>
      </c>
      <c r="B36" s="2"/>
      <c r="C36" s="89"/>
      <c r="D36" s="103"/>
      <c r="E36" s="89"/>
      <c r="G36" s="87"/>
    </row>
    <row r="37" spans="1:7" x14ac:dyDescent="0.25">
      <c r="A37" s="1"/>
      <c r="B37" s="2" t="s">
        <v>174</v>
      </c>
      <c r="C37" s="89">
        <v>0</v>
      </c>
      <c r="D37" s="103"/>
      <c r="E37" s="89">
        <v>-29</v>
      </c>
      <c r="G37" s="87"/>
    </row>
    <row r="38" spans="1:7" x14ac:dyDescent="0.25">
      <c r="A38" s="1"/>
      <c r="B38" s="2" t="s">
        <v>175</v>
      </c>
      <c r="C38" s="89">
        <v>-33</v>
      </c>
      <c r="D38" s="103"/>
      <c r="E38" s="89">
        <v>-8</v>
      </c>
      <c r="G38" s="87"/>
    </row>
    <row r="39" spans="1:7" x14ac:dyDescent="0.25">
      <c r="A39" s="1"/>
      <c r="B39" s="2" t="s">
        <v>176</v>
      </c>
      <c r="C39" s="89">
        <v>0</v>
      </c>
      <c r="D39" s="103"/>
      <c r="E39" s="89">
        <v>-49</v>
      </c>
      <c r="G39" s="87"/>
    </row>
    <row r="40" spans="1:7" x14ac:dyDescent="0.25">
      <c r="A40" s="2"/>
      <c r="B40" s="2" t="s">
        <v>177</v>
      </c>
      <c r="C40" s="89">
        <v>-99</v>
      </c>
      <c r="D40" s="103"/>
      <c r="E40" s="89">
        <v>-1081</v>
      </c>
      <c r="G40" s="87"/>
    </row>
    <row r="41" spans="1:7" x14ac:dyDescent="0.25">
      <c r="A41" s="2"/>
      <c r="B41" s="2" t="s">
        <v>178</v>
      </c>
      <c r="C41" s="89">
        <f>[1]ConCF!I33</f>
        <v>0</v>
      </c>
      <c r="D41" s="103"/>
      <c r="E41" s="89">
        <v>1</v>
      </c>
      <c r="G41" s="87"/>
    </row>
    <row r="42" spans="1:7" x14ac:dyDescent="0.25">
      <c r="A42" s="2"/>
      <c r="B42" s="2" t="s">
        <v>179</v>
      </c>
      <c r="C42" s="102">
        <v>0</v>
      </c>
      <c r="D42" s="103"/>
      <c r="E42" s="102">
        <v>0</v>
      </c>
      <c r="G42" s="87"/>
    </row>
    <row r="43" spans="1:7" x14ac:dyDescent="0.25">
      <c r="A43" s="2" t="s">
        <v>180</v>
      </c>
      <c r="B43" s="2"/>
      <c r="C43" s="104">
        <f>SUM(C37:C42)</f>
        <v>-132</v>
      </c>
      <c r="D43" s="103"/>
      <c r="E43" s="104">
        <f>SUM(E37:E42)</f>
        <v>-1166</v>
      </c>
      <c r="G43" s="87"/>
    </row>
    <row r="44" spans="1:7" x14ac:dyDescent="0.25">
      <c r="A44" s="2"/>
      <c r="B44" s="2"/>
      <c r="C44" s="89"/>
      <c r="D44" s="103"/>
      <c r="E44" s="89"/>
      <c r="G44" s="87"/>
    </row>
    <row r="45" spans="1:7" x14ac:dyDescent="0.25">
      <c r="A45" s="1" t="s">
        <v>181</v>
      </c>
      <c r="B45" s="2"/>
      <c r="C45" s="89"/>
      <c r="D45" s="103"/>
      <c r="E45" s="89"/>
      <c r="G45" s="87"/>
    </row>
    <row r="46" spans="1:7" x14ac:dyDescent="0.25">
      <c r="A46" s="2" t="s">
        <v>182</v>
      </c>
      <c r="B46" s="2"/>
      <c r="C46" s="89">
        <v>-25</v>
      </c>
      <c r="D46" s="103"/>
      <c r="E46" s="89">
        <v>-61</v>
      </c>
      <c r="G46" s="87"/>
    </row>
    <row r="47" spans="1:7" x14ac:dyDescent="0.25">
      <c r="A47" s="2" t="s">
        <v>169</v>
      </c>
      <c r="B47" s="2"/>
      <c r="C47" s="89">
        <v>0</v>
      </c>
      <c r="D47" s="103"/>
      <c r="E47" s="89">
        <v>0</v>
      </c>
      <c r="G47" s="87"/>
    </row>
    <row r="48" spans="1:7" x14ac:dyDescent="0.25">
      <c r="A48" s="2" t="s">
        <v>183</v>
      </c>
      <c r="B48" s="2"/>
      <c r="C48" s="104">
        <f>SUM(C46:C47)</f>
        <v>-25</v>
      </c>
      <c r="D48" s="103"/>
      <c r="E48" s="104">
        <f>SUM(E46:E47)</f>
        <v>-61</v>
      </c>
      <c r="G48" s="87"/>
    </row>
    <row r="49" spans="1:7" x14ac:dyDescent="0.25">
      <c r="A49" s="2"/>
      <c r="B49" s="2"/>
      <c r="C49" s="89"/>
      <c r="D49" s="103"/>
      <c r="E49" s="89"/>
      <c r="G49" s="87"/>
    </row>
    <row r="50" spans="1:7" x14ac:dyDescent="0.25">
      <c r="A50" s="1" t="s">
        <v>184</v>
      </c>
      <c r="B50" s="2"/>
      <c r="C50" s="89">
        <f>+C34+C43+C48</f>
        <v>-692</v>
      </c>
      <c r="D50" s="103"/>
      <c r="E50" s="89">
        <f>+E34+E43+E48</f>
        <v>486</v>
      </c>
      <c r="G50" s="87"/>
    </row>
    <row r="51" spans="1:7" x14ac:dyDescent="0.25">
      <c r="A51" s="1" t="s">
        <v>185</v>
      </c>
      <c r="B51" s="2"/>
      <c r="C51" s="89">
        <v>0</v>
      </c>
      <c r="D51" s="103"/>
      <c r="E51" s="89">
        <v>-26</v>
      </c>
      <c r="G51" s="87"/>
    </row>
    <row r="52" spans="1:7" x14ac:dyDescent="0.25">
      <c r="A52" s="1" t="s">
        <v>186</v>
      </c>
      <c r="B52" s="2"/>
      <c r="C52" s="89">
        <v>489</v>
      </c>
      <c r="D52" s="103"/>
      <c r="E52" s="89">
        <v>29</v>
      </c>
      <c r="G52" s="87"/>
    </row>
    <row r="53" spans="1:7" ht="15.75" thickBot="1" x14ac:dyDescent="0.3">
      <c r="A53" s="1" t="s">
        <v>187</v>
      </c>
      <c r="B53" s="2"/>
      <c r="C53" s="105">
        <f>SUM(C50:C52)</f>
        <v>-203</v>
      </c>
      <c r="D53" s="103"/>
      <c r="E53" s="105">
        <f>SUM(E50:E52)</f>
        <v>489</v>
      </c>
      <c r="G53" s="87"/>
    </row>
    <row r="54" spans="1:7" ht="15.75" thickTop="1" x14ac:dyDescent="0.25">
      <c r="A54" s="2"/>
      <c r="B54" s="2"/>
      <c r="C54" s="89"/>
      <c r="D54" s="103"/>
      <c r="E54" s="89"/>
      <c r="G54" s="95"/>
    </row>
    <row r="55" spans="1:7" x14ac:dyDescent="0.25">
      <c r="A55" s="1" t="s">
        <v>188</v>
      </c>
      <c r="B55" s="2"/>
      <c r="C55" s="89"/>
      <c r="D55" s="103"/>
      <c r="E55" s="89"/>
      <c r="G55" s="95"/>
    </row>
    <row r="56" spans="1:7" x14ac:dyDescent="0.25">
      <c r="A56" s="2" t="s">
        <v>189</v>
      </c>
      <c r="B56" s="2"/>
      <c r="C56" s="89">
        <f>CFP!B29</f>
        <v>515</v>
      </c>
      <c r="D56" s="103"/>
      <c r="E56" s="89">
        <v>1438</v>
      </c>
      <c r="G56" s="87"/>
    </row>
    <row r="57" spans="1:7" x14ac:dyDescent="0.25">
      <c r="A57" s="2" t="s">
        <v>190</v>
      </c>
      <c r="B57" s="2"/>
      <c r="C57" s="102">
        <f>CFP!B28</f>
        <v>62</v>
      </c>
      <c r="D57" s="103"/>
      <c r="E57" s="102">
        <v>59</v>
      </c>
      <c r="G57" s="87"/>
    </row>
    <row r="58" spans="1:7" x14ac:dyDescent="0.25">
      <c r="A58" s="2"/>
      <c r="B58" s="2"/>
      <c r="C58" s="89">
        <f>SUM(C56:C57)</f>
        <v>577</v>
      </c>
      <c r="D58" s="103"/>
      <c r="E58" s="89">
        <f>SUM(E56:E57)</f>
        <v>1497</v>
      </c>
      <c r="G58" s="87"/>
    </row>
    <row r="59" spans="1:7" x14ac:dyDescent="0.25">
      <c r="A59" s="2" t="s">
        <v>191</v>
      </c>
      <c r="B59" s="2"/>
      <c r="C59" s="89">
        <f>-CFP!B54</f>
        <v>-780</v>
      </c>
      <c r="D59" s="103"/>
      <c r="E59" s="89">
        <v>-1008</v>
      </c>
      <c r="G59" s="87"/>
    </row>
    <row r="60" spans="1:7" ht="15.75" thickBot="1" x14ac:dyDescent="0.3">
      <c r="A60" s="2"/>
      <c r="B60" s="2"/>
      <c r="C60" s="105">
        <f>SUM(C58:C59)</f>
        <v>-203</v>
      </c>
      <c r="D60" s="103"/>
      <c r="E60" s="105">
        <f>SUM(E58:E59)</f>
        <v>489</v>
      </c>
      <c r="G60" s="87"/>
    </row>
    <row r="61" spans="1:7" ht="15.75" thickTop="1" x14ac:dyDescent="0.25">
      <c r="A61" s="2"/>
      <c r="B61" s="2"/>
      <c r="C61" s="89"/>
      <c r="D61" s="103"/>
      <c r="E61" s="89"/>
    </row>
    <row r="62" spans="1:7" x14ac:dyDescent="0.25">
      <c r="A62" s="106" t="s">
        <v>192</v>
      </c>
      <c r="B62" s="106"/>
      <c r="C62" s="106"/>
      <c r="D62" s="106"/>
      <c r="E62" s="106"/>
    </row>
    <row r="63" spans="1:7" x14ac:dyDescent="0.25">
      <c r="A63" s="106" t="s">
        <v>124</v>
      </c>
      <c r="B63" s="106"/>
      <c r="C63" s="106"/>
      <c r="D63" s="106"/>
      <c r="E63" s="106"/>
    </row>
  </sheetData>
  <mergeCells count="2">
    <mergeCell ref="A62:E62"/>
    <mergeCell ref="A63:E63"/>
  </mergeCells>
  <pageMargins left="0.52" right="0.70866141732283472" top="0.43307086614173229" bottom="0.43307086614173229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workbookViewId="0">
      <selection activeCell="K30" sqref="K30"/>
    </sheetView>
  </sheetViews>
  <sheetFormatPr defaultRowHeight="15" x14ac:dyDescent="0.25"/>
  <cols>
    <col min="1" max="1" width="35.7109375" customWidth="1"/>
    <col min="2" max="5" width="14.7109375" customWidth="1"/>
    <col min="257" max="257" width="35.7109375" customWidth="1"/>
    <col min="258" max="261" width="14.7109375" customWidth="1"/>
    <col min="513" max="513" width="35.7109375" customWidth="1"/>
    <col min="514" max="517" width="14.7109375" customWidth="1"/>
    <col min="769" max="769" width="35.7109375" customWidth="1"/>
    <col min="770" max="773" width="14.7109375" customWidth="1"/>
    <col min="1025" max="1025" width="35.7109375" customWidth="1"/>
    <col min="1026" max="1029" width="14.7109375" customWidth="1"/>
    <col min="1281" max="1281" width="35.7109375" customWidth="1"/>
    <col min="1282" max="1285" width="14.7109375" customWidth="1"/>
    <col min="1537" max="1537" width="35.7109375" customWidth="1"/>
    <col min="1538" max="1541" width="14.7109375" customWidth="1"/>
    <col min="1793" max="1793" width="35.7109375" customWidth="1"/>
    <col min="1794" max="1797" width="14.7109375" customWidth="1"/>
    <col min="2049" max="2049" width="35.7109375" customWidth="1"/>
    <col min="2050" max="2053" width="14.7109375" customWidth="1"/>
    <col min="2305" max="2305" width="35.7109375" customWidth="1"/>
    <col min="2306" max="2309" width="14.7109375" customWidth="1"/>
    <col min="2561" max="2561" width="35.7109375" customWidth="1"/>
    <col min="2562" max="2565" width="14.7109375" customWidth="1"/>
    <col min="2817" max="2817" width="35.7109375" customWidth="1"/>
    <col min="2818" max="2821" width="14.7109375" customWidth="1"/>
    <col min="3073" max="3073" width="35.7109375" customWidth="1"/>
    <col min="3074" max="3077" width="14.7109375" customWidth="1"/>
    <col min="3329" max="3329" width="35.7109375" customWidth="1"/>
    <col min="3330" max="3333" width="14.7109375" customWidth="1"/>
    <col min="3585" max="3585" width="35.7109375" customWidth="1"/>
    <col min="3586" max="3589" width="14.7109375" customWidth="1"/>
    <col min="3841" max="3841" width="35.7109375" customWidth="1"/>
    <col min="3842" max="3845" width="14.7109375" customWidth="1"/>
    <col min="4097" max="4097" width="35.7109375" customWidth="1"/>
    <col min="4098" max="4101" width="14.7109375" customWidth="1"/>
    <col min="4353" max="4353" width="35.7109375" customWidth="1"/>
    <col min="4354" max="4357" width="14.7109375" customWidth="1"/>
    <col min="4609" max="4609" width="35.7109375" customWidth="1"/>
    <col min="4610" max="4613" width="14.7109375" customWidth="1"/>
    <col min="4865" max="4865" width="35.7109375" customWidth="1"/>
    <col min="4866" max="4869" width="14.7109375" customWidth="1"/>
    <col min="5121" max="5121" width="35.7109375" customWidth="1"/>
    <col min="5122" max="5125" width="14.7109375" customWidth="1"/>
    <col min="5377" max="5377" width="35.7109375" customWidth="1"/>
    <col min="5378" max="5381" width="14.7109375" customWidth="1"/>
    <col min="5633" max="5633" width="35.7109375" customWidth="1"/>
    <col min="5634" max="5637" width="14.7109375" customWidth="1"/>
    <col min="5889" max="5889" width="35.7109375" customWidth="1"/>
    <col min="5890" max="5893" width="14.7109375" customWidth="1"/>
    <col min="6145" max="6145" width="35.7109375" customWidth="1"/>
    <col min="6146" max="6149" width="14.7109375" customWidth="1"/>
    <col min="6401" max="6401" width="35.7109375" customWidth="1"/>
    <col min="6402" max="6405" width="14.7109375" customWidth="1"/>
    <col min="6657" max="6657" width="35.7109375" customWidth="1"/>
    <col min="6658" max="6661" width="14.7109375" customWidth="1"/>
    <col min="6913" max="6913" width="35.7109375" customWidth="1"/>
    <col min="6914" max="6917" width="14.7109375" customWidth="1"/>
    <col min="7169" max="7169" width="35.7109375" customWidth="1"/>
    <col min="7170" max="7173" width="14.7109375" customWidth="1"/>
    <col min="7425" max="7425" width="35.7109375" customWidth="1"/>
    <col min="7426" max="7429" width="14.7109375" customWidth="1"/>
    <col min="7681" max="7681" width="35.7109375" customWidth="1"/>
    <col min="7682" max="7685" width="14.7109375" customWidth="1"/>
    <col min="7937" max="7937" width="35.7109375" customWidth="1"/>
    <col min="7938" max="7941" width="14.7109375" customWidth="1"/>
    <col min="8193" max="8193" width="35.7109375" customWidth="1"/>
    <col min="8194" max="8197" width="14.7109375" customWidth="1"/>
    <col min="8449" max="8449" width="35.7109375" customWidth="1"/>
    <col min="8450" max="8453" width="14.7109375" customWidth="1"/>
    <col min="8705" max="8705" width="35.7109375" customWidth="1"/>
    <col min="8706" max="8709" width="14.7109375" customWidth="1"/>
    <col min="8961" max="8961" width="35.7109375" customWidth="1"/>
    <col min="8962" max="8965" width="14.7109375" customWidth="1"/>
    <col min="9217" max="9217" width="35.7109375" customWidth="1"/>
    <col min="9218" max="9221" width="14.7109375" customWidth="1"/>
    <col min="9473" max="9473" width="35.7109375" customWidth="1"/>
    <col min="9474" max="9477" width="14.7109375" customWidth="1"/>
    <col min="9729" max="9729" width="35.7109375" customWidth="1"/>
    <col min="9730" max="9733" width="14.7109375" customWidth="1"/>
    <col min="9985" max="9985" width="35.7109375" customWidth="1"/>
    <col min="9986" max="9989" width="14.7109375" customWidth="1"/>
    <col min="10241" max="10241" width="35.7109375" customWidth="1"/>
    <col min="10242" max="10245" width="14.7109375" customWidth="1"/>
    <col min="10497" max="10497" width="35.7109375" customWidth="1"/>
    <col min="10498" max="10501" width="14.7109375" customWidth="1"/>
    <col min="10753" max="10753" width="35.7109375" customWidth="1"/>
    <col min="10754" max="10757" width="14.7109375" customWidth="1"/>
    <col min="11009" max="11009" width="35.7109375" customWidth="1"/>
    <col min="11010" max="11013" width="14.7109375" customWidth="1"/>
    <col min="11265" max="11265" width="35.7109375" customWidth="1"/>
    <col min="11266" max="11269" width="14.7109375" customWidth="1"/>
    <col min="11521" max="11521" width="35.7109375" customWidth="1"/>
    <col min="11522" max="11525" width="14.7109375" customWidth="1"/>
    <col min="11777" max="11777" width="35.7109375" customWidth="1"/>
    <col min="11778" max="11781" width="14.7109375" customWidth="1"/>
    <col min="12033" max="12033" width="35.7109375" customWidth="1"/>
    <col min="12034" max="12037" width="14.7109375" customWidth="1"/>
    <col min="12289" max="12289" width="35.7109375" customWidth="1"/>
    <col min="12290" max="12293" width="14.7109375" customWidth="1"/>
    <col min="12545" max="12545" width="35.7109375" customWidth="1"/>
    <col min="12546" max="12549" width="14.7109375" customWidth="1"/>
    <col min="12801" max="12801" width="35.7109375" customWidth="1"/>
    <col min="12802" max="12805" width="14.7109375" customWidth="1"/>
    <col min="13057" max="13057" width="35.7109375" customWidth="1"/>
    <col min="13058" max="13061" width="14.7109375" customWidth="1"/>
    <col min="13313" max="13313" width="35.7109375" customWidth="1"/>
    <col min="13314" max="13317" width="14.7109375" customWidth="1"/>
    <col min="13569" max="13569" width="35.7109375" customWidth="1"/>
    <col min="13570" max="13573" width="14.7109375" customWidth="1"/>
    <col min="13825" max="13825" width="35.7109375" customWidth="1"/>
    <col min="13826" max="13829" width="14.7109375" customWidth="1"/>
    <col min="14081" max="14081" width="35.7109375" customWidth="1"/>
    <col min="14082" max="14085" width="14.7109375" customWidth="1"/>
    <col min="14337" max="14337" width="35.7109375" customWidth="1"/>
    <col min="14338" max="14341" width="14.7109375" customWidth="1"/>
    <col min="14593" max="14593" width="35.7109375" customWidth="1"/>
    <col min="14594" max="14597" width="14.7109375" customWidth="1"/>
    <col min="14849" max="14849" width="35.7109375" customWidth="1"/>
    <col min="14850" max="14853" width="14.7109375" customWidth="1"/>
    <col min="15105" max="15105" width="35.7109375" customWidth="1"/>
    <col min="15106" max="15109" width="14.7109375" customWidth="1"/>
    <col min="15361" max="15361" width="35.7109375" customWidth="1"/>
    <col min="15362" max="15365" width="14.7109375" customWidth="1"/>
    <col min="15617" max="15617" width="35.7109375" customWidth="1"/>
    <col min="15618" max="15621" width="14.7109375" customWidth="1"/>
    <col min="15873" max="15873" width="35.7109375" customWidth="1"/>
    <col min="15874" max="15877" width="14.7109375" customWidth="1"/>
    <col min="16129" max="16129" width="35.7109375" customWidth="1"/>
    <col min="16130" max="16133" width="14.7109375" customWidth="1"/>
  </cols>
  <sheetData>
    <row r="1" spans="1:5" x14ac:dyDescent="0.25">
      <c r="A1" s="7" t="s">
        <v>58</v>
      </c>
      <c r="B1" s="11"/>
      <c r="C1" s="11"/>
      <c r="D1" s="11"/>
      <c r="E1" s="11"/>
    </row>
    <row r="2" spans="1:5" x14ac:dyDescent="0.25">
      <c r="A2" s="7" t="s">
        <v>82</v>
      </c>
      <c r="B2" s="11"/>
      <c r="C2" s="11"/>
      <c r="D2" s="11"/>
      <c r="E2" s="11"/>
    </row>
    <row r="3" spans="1:5" x14ac:dyDescent="0.25">
      <c r="A3" s="11"/>
      <c r="B3" s="11"/>
      <c r="C3" s="11"/>
      <c r="D3" s="11"/>
      <c r="E3" s="11"/>
    </row>
    <row r="4" spans="1:5" x14ac:dyDescent="0.25">
      <c r="A4" s="49" t="s">
        <v>83</v>
      </c>
      <c r="B4" s="50"/>
      <c r="C4" s="50"/>
      <c r="D4" s="50"/>
      <c r="E4" s="51"/>
    </row>
    <row r="5" spans="1:5" x14ac:dyDescent="0.25">
      <c r="A5" s="115" t="s">
        <v>204</v>
      </c>
      <c r="B5" s="116"/>
      <c r="C5" s="116"/>
      <c r="D5" s="116"/>
      <c r="E5" s="117"/>
    </row>
    <row r="6" spans="1:5" x14ac:dyDescent="0.25">
      <c r="A6" s="52"/>
      <c r="B6" s="53"/>
      <c r="C6" s="53"/>
      <c r="D6" s="53"/>
      <c r="E6" s="54"/>
    </row>
    <row r="7" spans="1:5" x14ac:dyDescent="0.25">
      <c r="A7" s="55"/>
      <c r="B7" s="118" t="s">
        <v>84</v>
      </c>
      <c r="C7" s="119"/>
      <c r="D7" s="118" t="s">
        <v>36</v>
      </c>
      <c r="E7" s="119"/>
    </row>
    <row r="8" spans="1:5" x14ac:dyDescent="0.25">
      <c r="A8" s="56"/>
      <c r="B8" s="57" t="s">
        <v>85</v>
      </c>
      <c r="C8" s="57" t="s">
        <v>86</v>
      </c>
      <c r="D8" s="57" t="s">
        <v>85</v>
      </c>
      <c r="E8" s="57" t="s">
        <v>86</v>
      </c>
    </row>
    <row r="9" spans="1:5" x14ac:dyDescent="0.25">
      <c r="A9" s="56"/>
      <c r="B9" s="58" t="s">
        <v>87</v>
      </c>
      <c r="C9" s="58" t="s">
        <v>88</v>
      </c>
      <c r="D9" s="58" t="s">
        <v>89</v>
      </c>
      <c r="E9" s="58" t="s">
        <v>88</v>
      </c>
    </row>
    <row r="10" spans="1:5" x14ac:dyDescent="0.25">
      <c r="A10" s="56"/>
      <c r="B10" s="58"/>
      <c r="C10" s="58" t="s">
        <v>87</v>
      </c>
      <c r="D10" s="58"/>
      <c r="E10" s="58" t="s">
        <v>90</v>
      </c>
    </row>
    <row r="11" spans="1:5" x14ac:dyDescent="0.25">
      <c r="A11" s="56"/>
      <c r="B11" s="59" t="s">
        <v>205</v>
      </c>
      <c r="C11" s="59" t="s">
        <v>206</v>
      </c>
      <c r="D11" s="59" t="s">
        <v>205</v>
      </c>
      <c r="E11" s="59" t="s">
        <v>206</v>
      </c>
    </row>
    <row r="12" spans="1:5" x14ac:dyDescent="0.25">
      <c r="A12" s="60"/>
      <c r="B12" s="61" t="s">
        <v>60</v>
      </c>
      <c r="C12" s="61" t="s">
        <v>60</v>
      </c>
      <c r="D12" s="61" t="s">
        <v>60</v>
      </c>
      <c r="E12" s="61" t="s">
        <v>60</v>
      </c>
    </row>
    <row r="13" spans="1:5" x14ac:dyDescent="0.25">
      <c r="A13" s="55"/>
      <c r="B13" s="55"/>
      <c r="C13" s="55"/>
      <c r="D13" s="55"/>
      <c r="E13" s="55"/>
    </row>
    <row r="14" spans="1:5" x14ac:dyDescent="0.25">
      <c r="A14" s="62" t="s">
        <v>91</v>
      </c>
      <c r="B14" s="62">
        <f>CSCI!E16</f>
        <v>5821</v>
      </c>
      <c r="C14" s="62">
        <v>2967</v>
      </c>
      <c r="D14" s="62">
        <f>CSCI!I16</f>
        <v>14693</v>
      </c>
      <c r="E14" s="62">
        <f>CSCI!K16</f>
        <v>4488</v>
      </c>
    </row>
    <row r="15" spans="1:5" x14ac:dyDescent="0.25">
      <c r="A15" s="62" t="s">
        <v>92</v>
      </c>
      <c r="B15" s="62">
        <v>353</v>
      </c>
      <c r="C15" s="62">
        <v>-643</v>
      </c>
      <c r="D15" s="62">
        <v>624</v>
      </c>
      <c r="E15" s="62">
        <f>CSCI!K29</f>
        <v>-2820</v>
      </c>
    </row>
    <row r="16" spans="1:5" x14ac:dyDescent="0.25">
      <c r="A16" s="62" t="s">
        <v>93</v>
      </c>
      <c r="B16" s="62"/>
      <c r="C16" s="62"/>
      <c r="D16" s="62"/>
      <c r="E16" s="62"/>
    </row>
    <row r="17" spans="1:5" x14ac:dyDescent="0.25">
      <c r="A17" s="62" t="s">
        <v>94</v>
      </c>
      <c r="B17" s="62">
        <v>355</v>
      </c>
      <c r="C17" s="62">
        <v>-640</v>
      </c>
      <c r="D17" s="62">
        <v>626</v>
      </c>
      <c r="E17" s="62">
        <f>CSCI!K41</f>
        <v>-2817</v>
      </c>
    </row>
    <row r="18" spans="1:5" x14ac:dyDescent="0.25">
      <c r="A18" s="62" t="s">
        <v>95</v>
      </c>
      <c r="B18" s="62">
        <f>B17</f>
        <v>355</v>
      </c>
      <c r="C18" s="62">
        <v>-640</v>
      </c>
      <c r="D18" s="62">
        <f>D17</f>
        <v>626</v>
      </c>
      <c r="E18" s="62">
        <f>E17</f>
        <v>-2817</v>
      </c>
    </row>
    <row r="19" spans="1:5" x14ac:dyDescent="0.25">
      <c r="A19" s="62" t="s">
        <v>96</v>
      </c>
      <c r="B19" s="63">
        <v>0.11</v>
      </c>
      <c r="C19" s="63">
        <v>-0.2</v>
      </c>
      <c r="D19" s="63">
        <v>0.22</v>
      </c>
      <c r="E19" s="63">
        <f>CSCI!K47</f>
        <v>-0.88031250000000005</v>
      </c>
    </row>
    <row r="20" spans="1:5" x14ac:dyDescent="0.25">
      <c r="A20" s="62" t="s">
        <v>97</v>
      </c>
      <c r="B20" s="62">
        <v>0</v>
      </c>
      <c r="C20" s="62">
        <v>0</v>
      </c>
      <c r="D20" s="62">
        <v>0</v>
      </c>
      <c r="E20" s="62">
        <v>0</v>
      </c>
    </row>
    <row r="21" spans="1:5" x14ac:dyDescent="0.25">
      <c r="A21" s="64"/>
      <c r="B21" s="64"/>
      <c r="C21" s="64"/>
      <c r="D21" s="64"/>
      <c r="E21" s="64"/>
    </row>
    <row r="22" spans="1:5" x14ac:dyDescent="0.25">
      <c r="A22" s="65"/>
      <c r="B22" s="120" t="s">
        <v>98</v>
      </c>
      <c r="C22" s="121"/>
      <c r="D22" s="122" t="s">
        <v>99</v>
      </c>
      <c r="E22" s="121"/>
    </row>
    <row r="23" spans="1:5" x14ac:dyDescent="0.25">
      <c r="A23" s="62"/>
      <c r="B23" s="112" t="s">
        <v>87</v>
      </c>
      <c r="C23" s="113"/>
      <c r="D23" s="114" t="s">
        <v>100</v>
      </c>
      <c r="E23" s="113"/>
    </row>
    <row r="24" spans="1:5" x14ac:dyDescent="0.25">
      <c r="A24" s="62" t="s">
        <v>101</v>
      </c>
      <c r="B24" s="108">
        <f>CFP!B63</f>
        <v>0.14660000000000001</v>
      </c>
      <c r="C24" s="109"/>
      <c r="D24" s="108">
        <v>0.1462</v>
      </c>
      <c r="E24" s="109"/>
    </row>
    <row r="25" spans="1:5" x14ac:dyDescent="0.25">
      <c r="A25" s="66"/>
      <c r="B25" s="67"/>
      <c r="C25" s="68"/>
      <c r="D25" s="67"/>
      <c r="E25" s="68"/>
    </row>
    <row r="26" spans="1:5" x14ac:dyDescent="0.25">
      <c r="A26" s="69"/>
      <c r="B26" s="69"/>
      <c r="C26" s="69"/>
      <c r="D26" s="69"/>
      <c r="E26" s="69"/>
    </row>
    <row r="27" spans="1:5" x14ac:dyDescent="0.25">
      <c r="A27" s="70" t="s">
        <v>102</v>
      </c>
      <c r="B27" s="71"/>
      <c r="C27" s="71"/>
      <c r="D27" s="71"/>
      <c r="E27" s="72"/>
    </row>
    <row r="28" spans="1:5" x14ac:dyDescent="0.25">
      <c r="A28" s="67"/>
      <c r="B28" s="73"/>
      <c r="C28" s="73"/>
      <c r="D28" s="73"/>
      <c r="E28" s="68"/>
    </row>
    <row r="29" spans="1:5" x14ac:dyDescent="0.25">
      <c r="A29" s="65"/>
      <c r="B29" s="110" t="s">
        <v>84</v>
      </c>
      <c r="C29" s="111"/>
      <c r="D29" s="110" t="s">
        <v>36</v>
      </c>
      <c r="E29" s="111"/>
    </row>
    <row r="30" spans="1:5" x14ac:dyDescent="0.25">
      <c r="A30" s="62"/>
      <c r="B30" s="74" t="s">
        <v>85</v>
      </c>
      <c r="C30" s="74" t="s">
        <v>86</v>
      </c>
      <c r="D30" s="74" t="s">
        <v>85</v>
      </c>
      <c r="E30" s="74" t="s">
        <v>86</v>
      </c>
    </row>
    <row r="31" spans="1:5" x14ac:dyDescent="0.25">
      <c r="A31" s="62"/>
      <c r="B31" s="75" t="s">
        <v>87</v>
      </c>
      <c r="C31" s="75" t="s">
        <v>88</v>
      </c>
      <c r="D31" s="75" t="s">
        <v>89</v>
      </c>
      <c r="E31" s="75" t="s">
        <v>88</v>
      </c>
    </row>
    <row r="32" spans="1:5" x14ac:dyDescent="0.25">
      <c r="A32" s="62"/>
      <c r="B32" s="75"/>
      <c r="C32" s="75" t="s">
        <v>87</v>
      </c>
      <c r="D32" s="75"/>
      <c r="E32" s="75" t="s">
        <v>90</v>
      </c>
    </row>
    <row r="33" spans="1:5" x14ac:dyDescent="0.25">
      <c r="A33" s="62"/>
      <c r="B33" s="59" t="s">
        <v>224</v>
      </c>
      <c r="C33" s="59" t="s">
        <v>225</v>
      </c>
      <c r="D33" s="59" t="s">
        <v>224</v>
      </c>
      <c r="E33" s="59" t="s">
        <v>225</v>
      </c>
    </row>
    <row r="34" spans="1:5" x14ac:dyDescent="0.25">
      <c r="A34" s="64"/>
      <c r="B34" s="76" t="s">
        <v>60</v>
      </c>
      <c r="C34" s="76" t="s">
        <v>60</v>
      </c>
      <c r="D34" s="76" t="s">
        <v>60</v>
      </c>
      <c r="E34" s="76" t="s">
        <v>60</v>
      </c>
    </row>
    <row r="35" spans="1:5" x14ac:dyDescent="0.25">
      <c r="A35" s="65"/>
      <c r="B35" s="65"/>
      <c r="C35" s="65"/>
      <c r="D35" s="65"/>
      <c r="E35" s="65"/>
    </row>
    <row r="36" spans="1:5" x14ac:dyDescent="0.25">
      <c r="A36" s="62" t="s">
        <v>103</v>
      </c>
      <c r="B36" s="62">
        <f>CSCI!E25</f>
        <v>405</v>
      </c>
      <c r="C36" s="62">
        <v>-984</v>
      </c>
      <c r="D36" s="62">
        <f>CSCI!I25</f>
        <v>740</v>
      </c>
      <c r="E36" s="62">
        <f>CSCI!K25+CSCI!K27</f>
        <v>-2680</v>
      </c>
    </row>
    <row r="37" spans="1:5" x14ac:dyDescent="0.25">
      <c r="A37" s="62" t="s">
        <v>104</v>
      </c>
      <c r="B37" s="62">
        <v>0</v>
      </c>
      <c r="C37" s="62">
        <v>1</v>
      </c>
      <c r="D37" s="62">
        <v>0</v>
      </c>
      <c r="E37" s="62">
        <v>3</v>
      </c>
    </row>
    <row r="38" spans="1:5" x14ac:dyDescent="0.25">
      <c r="A38" s="62" t="s">
        <v>105</v>
      </c>
      <c r="B38" s="62">
        <f>CSCI!E28</f>
        <v>-25</v>
      </c>
      <c r="C38" s="62">
        <v>-42</v>
      </c>
      <c r="D38" s="62">
        <f>CSCI!I28</f>
        <v>-64</v>
      </c>
      <c r="E38" s="62">
        <f>CSCI!K28</f>
        <v>-140</v>
      </c>
    </row>
    <row r="39" spans="1:5" x14ac:dyDescent="0.25">
      <c r="A39" s="64"/>
      <c r="B39" s="64"/>
      <c r="C39" s="64"/>
      <c r="D39" s="64"/>
      <c r="E39" s="64"/>
    </row>
    <row r="40" spans="1:5" x14ac:dyDescent="0.25">
      <c r="A40" s="69"/>
      <c r="B40" s="69"/>
      <c r="C40" s="69"/>
      <c r="D40" s="69"/>
      <c r="E40" s="69"/>
    </row>
    <row r="41" spans="1:5" x14ac:dyDescent="0.25">
      <c r="A41" s="77" t="s">
        <v>106</v>
      </c>
      <c r="B41" s="69"/>
      <c r="C41" s="69"/>
      <c r="D41" s="69"/>
      <c r="E41" s="69"/>
    </row>
    <row r="42" spans="1:5" x14ac:dyDescent="0.25">
      <c r="A42" s="77" t="s">
        <v>207</v>
      </c>
      <c r="B42" s="69"/>
      <c r="C42" s="69"/>
      <c r="D42" s="69"/>
      <c r="E42" s="69"/>
    </row>
    <row r="43" spans="1:5" x14ac:dyDescent="0.25">
      <c r="A43" s="65"/>
      <c r="B43" s="110" t="s">
        <v>84</v>
      </c>
      <c r="C43" s="111"/>
      <c r="D43" s="110" t="s">
        <v>36</v>
      </c>
      <c r="E43" s="111"/>
    </row>
    <row r="44" spans="1:5" x14ac:dyDescent="0.25">
      <c r="A44" s="62"/>
      <c r="B44" s="74" t="s">
        <v>85</v>
      </c>
      <c r="C44" s="74" t="s">
        <v>86</v>
      </c>
      <c r="D44" s="74" t="s">
        <v>85</v>
      </c>
      <c r="E44" s="74" t="s">
        <v>86</v>
      </c>
    </row>
    <row r="45" spans="1:5" x14ac:dyDescent="0.25">
      <c r="A45" s="62"/>
      <c r="B45" s="75" t="s">
        <v>87</v>
      </c>
      <c r="C45" s="75" t="s">
        <v>88</v>
      </c>
      <c r="D45" s="75" t="s">
        <v>89</v>
      </c>
      <c r="E45" s="75" t="s">
        <v>88</v>
      </c>
    </row>
    <row r="46" spans="1:5" x14ac:dyDescent="0.25">
      <c r="A46" s="62"/>
      <c r="B46" s="75"/>
      <c r="C46" s="75" t="s">
        <v>87</v>
      </c>
      <c r="D46" s="75"/>
      <c r="E46" s="75" t="s">
        <v>90</v>
      </c>
    </row>
    <row r="47" spans="1:5" x14ac:dyDescent="0.25">
      <c r="A47" s="62"/>
      <c r="B47" s="59" t="s">
        <v>205</v>
      </c>
      <c r="C47" s="59" t="s">
        <v>206</v>
      </c>
      <c r="D47" s="59" t="s">
        <v>205</v>
      </c>
      <c r="E47" s="59" t="s">
        <v>206</v>
      </c>
    </row>
    <row r="48" spans="1:5" x14ac:dyDescent="0.25">
      <c r="A48" s="64"/>
      <c r="B48" s="76" t="s">
        <v>60</v>
      </c>
      <c r="C48" s="76" t="s">
        <v>60</v>
      </c>
      <c r="D48" s="76" t="s">
        <v>60</v>
      </c>
      <c r="E48" s="76" t="s">
        <v>60</v>
      </c>
    </row>
    <row r="49" spans="1:5" x14ac:dyDescent="0.25">
      <c r="A49" s="65"/>
      <c r="B49" s="65"/>
      <c r="C49" s="65"/>
      <c r="D49" s="65"/>
      <c r="E49" s="65"/>
    </row>
    <row r="50" spans="1:5" x14ac:dyDescent="0.25">
      <c r="A50" s="62" t="s">
        <v>107</v>
      </c>
      <c r="B50" s="62">
        <f>CSCI!E16</f>
        <v>5821</v>
      </c>
      <c r="C50" s="62">
        <f>CSCI!G16</f>
        <v>2967</v>
      </c>
      <c r="D50" s="62">
        <f>CSCI!I16</f>
        <v>14693</v>
      </c>
      <c r="E50" s="62">
        <v>4488</v>
      </c>
    </row>
    <row r="51" spans="1:5" x14ac:dyDescent="0.25">
      <c r="A51" s="62" t="s">
        <v>108</v>
      </c>
      <c r="B51" s="64">
        <f>CSCI!E18</f>
        <v>-5051</v>
      </c>
      <c r="C51" s="64">
        <f>CSCI!G18</f>
        <v>-3100</v>
      </c>
      <c r="D51" s="64">
        <f>CSCI!I18</f>
        <v>-12980</v>
      </c>
      <c r="E51" s="64">
        <v>-5602</v>
      </c>
    </row>
    <row r="52" spans="1:5" x14ac:dyDescent="0.25">
      <c r="A52" s="62" t="s">
        <v>109</v>
      </c>
      <c r="B52" s="65">
        <f>SUM(B50:B51)</f>
        <v>770</v>
      </c>
      <c r="C52" s="65">
        <f>SUM(C50:C51)</f>
        <v>-133</v>
      </c>
      <c r="D52" s="65">
        <f>SUM(D50:D51)</f>
        <v>1713</v>
      </c>
      <c r="E52" s="65">
        <f>SUM(E50:E51)</f>
        <v>-1114</v>
      </c>
    </row>
    <row r="53" spans="1:5" x14ac:dyDescent="0.25">
      <c r="A53" s="62" t="s">
        <v>110</v>
      </c>
      <c r="B53" s="62">
        <f>CSCI!E22</f>
        <v>-11</v>
      </c>
      <c r="C53" s="62">
        <f>CSCI!G22</f>
        <v>16</v>
      </c>
      <c r="D53" s="62">
        <f>CSCI!I22</f>
        <v>222</v>
      </c>
      <c r="E53" s="62">
        <v>63</v>
      </c>
    </row>
    <row r="54" spans="1:5" x14ac:dyDescent="0.25">
      <c r="A54" s="62" t="s">
        <v>111</v>
      </c>
      <c r="B54" s="64">
        <f>CSCI!E23+CSCI!E24</f>
        <v>-354</v>
      </c>
      <c r="C54" s="64">
        <f>CSCI!G23+CSCI!G24</f>
        <v>-420</v>
      </c>
      <c r="D54" s="64">
        <f>CSCI!I23+CSCI!I24</f>
        <v>-1195</v>
      </c>
      <c r="E54" s="64">
        <v>-1385</v>
      </c>
    </row>
    <row r="55" spans="1:5" x14ac:dyDescent="0.25">
      <c r="A55" s="62" t="s">
        <v>112</v>
      </c>
      <c r="B55" s="65">
        <f>SUM(B52:B54)</f>
        <v>405</v>
      </c>
      <c r="C55" s="65">
        <f>SUM(C52:C54)</f>
        <v>-537</v>
      </c>
      <c r="D55" s="65">
        <f>SUM(D52:D54)</f>
        <v>740</v>
      </c>
      <c r="E55" s="65">
        <f>SUM(E52:E54)</f>
        <v>-2436</v>
      </c>
    </row>
    <row r="56" spans="1:5" x14ac:dyDescent="0.25">
      <c r="A56" s="62" t="s">
        <v>113</v>
      </c>
      <c r="B56" s="62">
        <f>CSCI!E28</f>
        <v>-25</v>
      </c>
      <c r="C56" s="62">
        <f>CSCI!G28</f>
        <v>-52</v>
      </c>
      <c r="D56" s="62">
        <f>CSCI!I28</f>
        <v>-64</v>
      </c>
      <c r="E56" s="62">
        <f>CSCI!K28</f>
        <v>-140</v>
      </c>
    </row>
    <row r="57" spans="1:5" x14ac:dyDescent="0.25">
      <c r="A57" s="62" t="s">
        <v>114</v>
      </c>
      <c r="B57" s="64">
        <f>CSCI!E27</f>
        <v>-5</v>
      </c>
      <c r="C57" s="64">
        <f>CSCI!G27</f>
        <v>-54</v>
      </c>
      <c r="D57" s="64">
        <f>CSCI!I27</f>
        <v>-47</v>
      </c>
      <c r="E57" s="64">
        <f>CSCI!K27</f>
        <v>-244</v>
      </c>
    </row>
    <row r="58" spans="1:5" x14ac:dyDescent="0.25">
      <c r="A58" s="62" t="s">
        <v>115</v>
      </c>
      <c r="B58" s="65">
        <f>SUM(B55:B57)</f>
        <v>375</v>
      </c>
      <c r="C58" s="65">
        <f>SUM(C55:C57)</f>
        <v>-643</v>
      </c>
      <c r="D58" s="65">
        <f>SUM(D55:D57)</f>
        <v>629</v>
      </c>
      <c r="E58" s="65">
        <f>SUM(E55:E57)</f>
        <v>-2820</v>
      </c>
    </row>
    <row r="59" spans="1:5" x14ac:dyDescent="0.25">
      <c r="A59" s="62" t="s">
        <v>116</v>
      </c>
      <c r="B59" s="64">
        <v>0</v>
      </c>
      <c r="C59" s="64">
        <v>0</v>
      </c>
      <c r="D59" s="64">
        <v>0</v>
      </c>
      <c r="E59" s="64">
        <v>0</v>
      </c>
    </row>
    <row r="60" spans="1:5" x14ac:dyDescent="0.25">
      <c r="A60" s="62" t="s">
        <v>117</v>
      </c>
      <c r="B60" s="65">
        <f>SUM(B58:B59)</f>
        <v>375</v>
      </c>
      <c r="C60" s="65">
        <f>SUM(C58:C59)</f>
        <v>-643</v>
      </c>
      <c r="D60" s="65">
        <f>SUM(D58:D59)</f>
        <v>629</v>
      </c>
      <c r="E60" s="65">
        <f>E58+E59</f>
        <v>-2820</v>
      </c>
    </row>
    <row r="61" spans="1:5" x14ac:dyDescent="0.25">
      <c r="A61" s="62" t="s">
        <v>118</v>
      </c>
      <c r="B61" s="64">
        <v>2</v>
      </c>
      <c r="C61" s="64">
        <v>3</v>
      </c>
      <c r="D61" s="64">
        <v>2</v>
      </c>
      <c r="E61" s="64">
        <v>3</v>
      </c>
    </row>
    <row r="62" spans="1:5" ht="15.75" thickBot="1" x14ac:dyDescent="0.3">
      <c r="A62" s="62" t="s">
        <v>119</v>
      </c>
      <c r="B62" s="78">
        <f>SUM(B60:B61)</f>
        <v>377</v>
      </c>
      <c r="C62" s="78">
        <f>SUM(C60:C61)</f>
        <v>-640</v>
      </c>
      <c r="D62" s="78">
        <f>SUM(D60:D61)</f>
        <v>631</v>
      </c>
      <c r="E62" s="78">
        <f>E60+E61</f>
        <v>-2817</v>
      </c>
    </row>
    <row r="63" spans="1:5" ht="15.75" thickTop="1" x14ac:dyDescent="0.25">
      <c r="A63" s="62"/>
      <c r="B63" s="79"/>
      <c r="C63" s="79"/>
      <c r="D63" s="80"/>
      <c r="E63" s="80"/>
    </row>
    <row r="64" spans="1:5" x14ac:dyDescent="0.25">
      <c r="A64" s="62" t="s">
        <v>120</v>
      </c>
      <c r="B64" s="81">
        <f>CSCI!E47</f>
        <v>0.11781249999999999</v>
      </c>
      <c r="C64" s="81">
        <f>CSCI!G47</f>
        <v>-0.2</v>
      </c>
      <c r="D64" s="81">
        <f>CSCI!I47</f>
        <v>0.19718750000000002</v>
      </c>
      <c r="E64" s="63">
        <v>-0.88</v>
      </c>
    </row>
    <row r="65" spans="1:5" x14ac:dyDescent="0.25">
      <c r="A65" s="62" t="s">
        <v>121</v>
      </c>
      <c r="B65" s="82" t="s">
        <v>122</v>
      </c>
      <c r="C65" s="82" t="s">
        <v>122</v>
      </c>
      <c r="D65" s="82" t="s">
        <v>122</v>
      </c>
      <c r="E65" s="83" t="s">
        <v>122</v>
      </c>
    </row>
    <row r="66" spans="1:5" x14ac:dyDescent="0.25">
      <c r="A66" s="64"/>
      <c r="B66" s="67"/>
      <c r="C66" s="64"/>
      <c r="D66" s="68"/>
      <c r="E66" s="64"/>
    </row>
    <row r="67" spans="1:5" x14ac:dyDescent="0.25">
      <c r="A67" s="69"/>
      <c r="B67" s="69"/>
      <c r="C67" s="69"/>
      <c r="D67" s="69"/>
      <c r="E67" s="69"/>
    </row>
    <row r="68" spans="1:5" x14ac:dyDescent="0.25">
      <c r="A68" s="107" t="s">
        <v>123</v>
      </c>
      <c r="B68" s="107"/>
      <c r="C68" s="107"/>
      <c r="D68" s="107"/>
      <c r="E68" s="107"/>
    </row>
    <row r="69" spans="1:5" x14ac:dyDescent="0.25">
      <c r="A69" s="107" t="s">
        <v>124</v>
      </c>
      <c r="B69" s="107"/>
      <c r="C69" s="107"/>
      <c r="D69" s="107"/>
      <c r="E69" s="107"/>
    </row>
  </sheetData>
  <mergeCells count="15">
    <mergeCell ref="B23:C23"/>
    <mergeCell ref="D23:E23"/>
    <mergeCell ref="A5:E5"/>
    <mergeCell ref="B7:C7"/>
    <mergeCell ref="D7:E7"/>
    <mergeCell ref="B22:C22"/>
    <mergeCell ref="D22:E22"/>
    <mergeCell ref="A68:E68"/>
    <mergeCell ref="A69:E69"/>
    <mergeCell ref="B24:C24"/>
    <mergeCell ref="D24:E24"/>
    <mergeCell ref="B29:C29"/>
    <mergeCell ref="D29:E29"/>
    <mergeCell ref="B43:C43"/>
    <mergeCell ref="D43:E43"/>
  </mergeCells>
  <pageMargins left="0.62992125984251968" right="0.15748031496062992" top="0.51181102362204722" bottom="0.47244094488188981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O18" sqref="O18"/>
    </sheetView>
  </sheetViews>
  <sheetFormatPr defaultColWidth="9.140625" defaultRowHeight="15" x14ac:dyDescent="0.25"/>
  <cols>
    <col min="1" max="1" width="4.7109375" customWidth="1"/>
    <col min="2" max="2" width="31.7109375" customWidth="1"/>
    <col min="3" max="7" width="10.7109375" customWidth="1"/>
    <col min="257" max="257" width="4.7109375" customWidth="1"/>
    <col min="258" max="258" width="31.7109375" customWidth="1"/>
    <col min="259" max="263" width="10.7109375" customWidth="1"/>
    <col min="513" max="513" width="4.7109375" customWidth="1"/>
    <col min="514" max="514" width="31.7109375" customWidth="1"/>
    <col min="515" max="519" width="10.7109375" customWidth="1"/>
    <col min="769" max="769" width="4.7109375" customWidth="1"/>
    <col min="770" max="770" width="31.7109375" customWidth="1"/>
    <col min="771" max="775" width="10.7109375" customWidth="1"/>
    <col min="1025" max="1025" width="4.7109375" customWidth="1"/>
    <col min="1026" max="1026" width="31.7109375" customWidth="1"/>
    <col min="1027" max="1031" width="10.7109375" customWidth="1"/>
    <col min="1281" max="1281" width="4.7109375" customWidth="1"/>
    <col min="1282" max="1282" width="31.7109375" customWidth="1"/>
    <col min="1283" max="1287" width="10.7109375" customWidth="1"/>
    <col min="1537" max="1537" width="4.7109375" customWidth="1"/>
    <col min="1538" max="1538" width="31.7109375" customWidth="1"/>
    <col min="1539" max="1543" width="10.7109375" customWidth="1"/>
    <col min="1793" max="1793" width="4.7109375" customWidth="1"/>
    <col min="1794" max="1794" width="31.7109375" customWidth="1"/>
    <col min="1795" max="1799" width="10.7109375" customWidth="1"/>
    <col min="2049" max="2049" width="4.7109375" customWidth="1"/>
    <col min="2050" max="2050" width="31.7109375" customWidth="1"/>
    <col min="2051" max="2055" width="10.7109375" customWidth="1"/>
    <col min="2305" max="2305" width="4.7109375" customWidth="1"/>
    <col min="2306" max="2306" width="31.7109375" customWidth="1"/>
    <col min="2307" max="2311" width="10.7109375" customWidth="1"/>
    <col min="2561" max="2561" width="4.7109375" customWidth="1"/>
    <col min="2562" max="2562" width="31.7109375" customWidth="1"/>
    <col min="2563" max="2567" width="10.7109375" customWidth="1"/>
    <col min="2817" max="2817" width="4.7109375" customWidth="1"/>
    <col min="2818" max="2818" width="31.7109375" customWidth="1"/>
    <col min="2819" max="2823" width="10.7109375" customWidth="1"/>
    <col min="3073" max="3073" width="4.7109375" customWidth="1"/>
    <col min="3074" max="3074" width="31.7109375" customWidth="1"/>
    <col min="3075" max="3079" width="10.7109375" customWidth="1"/>
    <col min="3329" max="3329" width="4.7109375" customWidth="1"/>
    <col min="3330" max="3330" width="31.7109375" customWidth="1"/>
    <col min="3331" max="3335" width="10.7109375" customWidth="1"/>
    <col min="3585" max="3585" width="4.7109375" customWidth="1"/>
    <col min="3586" max="3586" width="31.7109375" customWidth="1"/>
    <col min="3587" max="3591" width="10.7109375" customWidth="1"/>
    <col min="3841" max="3841" width="4.7109375" customWidth="1"/>
    <col min="3842" max="3842" width="31.7109375" customWidth="1"/>
    <col min="3843" max="3847" width="10.7109375" customWidth="1"/>
    <col min="4097" max="4097" width="4.7109375" customWidth="1"/>
    <col min="4098" max="4098" width="31.7109375" customWidth="1"/>
    <col min="4099" max="4103" width="10.7109375" customWidth="1"/>
    <col min="4353" max="4353" width="4.7109375" customWidth="1"/>
    <col min="4354" max="4354" width="31.7109375" customWidth="1"/>
    <col min="4355" max="4359" width="10.7109375" customWidth="1"/>
    <col min="4609" max="4609" width="4.7109375" customWidth="1"/>
    <col min="4610" max="4610" width="31.7109375" customWidth="1"/>
    <col min="4611" max="4615" width="10.7109375" customWidth="1"/>
    <col min="4865" max="4865" width="4.7109375" customWidth="1"/>
    <col min="4866" max="4866" width="31.7109375" customWidth="1"/>
    <col min="4867" max="4871" width="10.7109375" customWidth="1"/>
    <col min="5121" max="5121" width="4.7109375" customWidth="1"/>
    <col min="5122" max="5122" width="31.7109375" customWidth="1"/>
    <col min="5123" max="5127" width="10.7109375" customWidth="1"/>
    <col min="5377" max="5377" width="4.7109375" customWidth="1"/>
    <col min="5378" max="5378" width="31.7109375" customWidth="1"/>
    <col min="5379" max="5383" width="10.7109375" customWidth="1"/>
    <col min="5633" max="5633" width="4.7109375" customWidth="1"/>
    <col min="5634" max="5634" width="31.7109375" customWidth="1"/>
    <col min="5635" max="5639" width="10.7109375" customWidth="1"/>
    <col min="5889" max="5889" width="4.7109375" customWidth="1"/>
    <col min="5890" max="5890" width="31.7109375" customWidth="1"/>
    <col min="5891" max="5895" width="10.7109375" customWidth="1"/>
    <col min="6145" max="6145" width="4.7109375" customWidth="1"/>
    <col min="6146" max="6146" width="31.7109375" customWidth="1"/>
    <col min="6147" max="6151" width="10.7109375" customWidth="1"/>
    <col min="6401" max="6401" width="4.7109375" customWidth="1"/>
    <col min="6402" max="6402" width="31.7109375" customWidth="1"/>
    <col min="6403" max="6407" width="10.7109375" customWidth="1"/>
    <col min="6657" max="6657" width="4.7109375" customWidth="1"/>
    <col min="6658" max="6658" width="31.7109375" customWidth="1"/>
    <col min="6659" max="6663" width="10.7109375" customWidth="1"/>
    <col min="6913" max="6913" width="4.7109375" customWidth="1"/>
    <col min="6914" max="6914" width="31.7109375" customWidth="1"/>
    <col min="6915" max="6919" width="10.7109375" customWidth="1"/>
    <col min="7169" max="7169" width="4.7109375" customWidth="1"/>
    <col min="7170" max="7170" width="31.7109375" customWidth="1"/>
    <col min="7171" max="7175" width="10.7109375" customWidth="1"/>
    <col min="7425" max="7425" width="4.7109375" customWidth="1"/>
    <col min="7426" max="7426" width="31.7109375" customWidth="1"/>
    <col min="7427" max="7431" width="10.7109375" customWidth="1"/>
    <col min="7681" max="7681" width="4.7109375" customWidth="1"/>
    <col min="7682" max="7682" width="31.7109375" customWidth="1"/>
    <col min="7683" max="7687" width="10.7109375" customWidth="1"/>
    <col min="7937" max="7937" width="4.7109375" customWidth="1"/>
    <col min="7938" max="7938" width="31.7109375" customWidth="1"/>
    <col min="7939" max="7943" width="10.7109375" customWidth="1"/>
    <col min="8193" max="8193" width="4.7109375" customWidth="1"/>
    <col min="8194" max="8194" width="31.7109375" customWidth="1"/>
    <col min="8195" max="8199" width="10.7109375" customWidth="1"/>
    <col min="8449" max="8449" width="4.7109375" customWidth="1"/>
    <col min="8450" max="8450" width="31.7109375" customWidth="1"/>
    <col min="8451" max="8455" width="10.7109375" customWidth="1"/>
    <col min="8705" max="8705" width="4.7109375" customWidth="1"/>
    <col min="8706" max="8706" width="31.7109375" customWidth="1"/>
    <col min="8707" max="8711" width="10.7109375" customWidth="1"/>
    <col min="8961" max="8961" width="4.7109375" customWidth="1"/>
    <col min="8962" max="8962" width="31.7109375" customWidth="1"/>
    <col min="8963" max="8967" width="10.7109375" customWidth="1"/>
    <col min="9217" max="9217" width="4.7109375" customWidth="1"/>
    <col min="9218" max="9218" width="31.7109375" customWidth="1"/>
    <col min="9219" max="9223" width="10.7109375" customWidth="1"/>
    <col min="9473" max="9473" width="4.7109375" customWidth="1"/>
    <col min="9474" max="9474" width="31.7109375" customWidth="1"/>
    <col min="9475" max="9479" width="10.7109375" customWidth="1"/>
    <col min="9729" max="9729" width="4.7109375" customWidth="1"/>
    <col min="9730" max="9730" width="31.7109375" customWidth="1"/>
    <col min="9731" max="9735" width="10.7109375" customWidth="1"/>
    <col min="9985" max="9985" width="4.7109375" customWidth="1"/>
    <col min="9986" max="9986" width="31.7109375" customWidth="1"/>
    <col min="9987" max="9991" width="10.7109375" customWidth="1"/>
    <col min="10241" max="10241" width="4.7109375" customWidth="1"/>
    <col min="10242" max="10242" width="31.7109375" customWidth="1"/>
    <col min="10243" max="10247" width="10.7109375" customWidth="1"/>
    <col min="10497" max="10497" width="4.7109375" customWidth="1"/>
    <col min="10498" max="10498" width="31.7109375" customWidth="1"/>
    <col min="10499" max="10503" width="10.7109375" customWidth="1"/>
    <col min="10753" max="10753" width="4.7109375" customWidth="1"/>
    <col min="10754" max="10754" width="31.7109375" customWidth="1"/>
    <col min="10755" max="10759" width="10.7109375" customWidth="1"/>
    <col min="11009" max="11009" width="4.7109375" customWidth="1"/>
    <col min="11010" max="11010" width="31.7109375" customWidth="1"/>
    <col min="11011" max="11015" width="10.7109375" customWidth="1"/>
    <col min="11265" max="11265" width="4.7109375" customWidth="1"/>
    <col min="11266" max="11266" width="31.7109375" customWidth="1"/>
    <col min="11267" max="11271" width="10.7109375" customWidth="1"/>
    <col min="11521" max="11521" width="4.7109375" customWidth="1"/>
    <col min="11522" max="11522" width="31.7109375" customWidth="1"/>
    <col min="11523" max="11527" width="10.7109375" customWidth="1"/>
    <col min="11777" max="11777" width="4.7109375" customWidth="1"/>
    <col min="11778" max="11778" width="31.7109375" customWidth="1"/>
    <col min="11779" max="11783" width="10.7109375" customWidth="1"/>
    <col min="12033" max="12033" width="4.7109375" customWidth="1"/>
    <col min="12034" max="12034" width="31.7109375" customWidth="1"/>
    <col min="12035" max="12039" width="10.7109375" customWidth="1"/>
    <col min="12289" max="12289" width="4.7109375" customWidth="1"/>
    <col min="12290" max="12290" width="31.7109375" customWidth="1"/>
    <col min="12291" max="12295" width="10.7109375" customWidth="1"/>
    <col min="12545" max="12545" width="4.7109375" customWidth="1"/>
    <col min="12546" max="12546" width="31.7109375" customWidth="1"/>
    <col min="12547" max="12551" width="10.7109375" customWidth="1"/>
    <col min="12801" max="12801" width="4.7109375" customWidth="1"/>
    <col min="12802" max="12802" width="31.7109375" customWidth="1"/>
    <col min="12803" max="12807" width="10.7109375" customWidth="1"/>
    <col min="13057" max="13057" width="4.7109375" customWidth="1"/>
    <col min="13058" max="13058" width="31.7109375" customWidth="1"/>
    <col min="13059" max="13063" width="10.7109375" customWidth="1"/>
    <col min="13313" max="13313" width="4.7109375" customWidth="1"/>
    <col min="13314" max="13314" width="31.7109375" customWidth="1"/>
    <col min="13315" max="13319" width="10.7109375" customWidth="1"/>
    <col min="13569" max="13569" width="4.7109375" customWidth="1"/>
    <col min="13570" max="13570" width="31.7109375" customWidth="1"/>
    <col min="13571" max="13575" width="10.7109375" customWidth="1"/>
    <col min="13825" max="13825" width="4.7109375" customWidth="1"/>
    <col min="13826" max="13826" width="31.7109375" customWidth="1"/>
    <col min="13827" max="13831" width="10.7109375" customWidth="1"/>
    <col min="14081" max="14081" width="4.7109375" customWidth="1"/>
    <col min="14082" max="14082" width="31.7109375" customWidth="1"/>
    <col min="14083" max="14087" width="10.7109375" customWidth="1"/>
    <col min="14337" max="14337" width="4.7109375" customWidth="1"/>
    <col min="14338" max="14338" width="31.7109375" customWidth="1"/>
    <col min="14339" max="14343" width="10.7109375" customWidth="1"/>
    <col min="14593" max="14593" width="4.7109375" customWidth="1"/>
    <col min="14594" max="14594" width="31.7109375" customWidth="1"/>
    <col min="14595" max="14599" width="10.7109375" customWidth="1"/>
    <col min="14849" max="14849" width="4.7109375" customWidth="1"/>
    <col min="14850" max="14850" width="31.7109375" customWidth="1"/>
    <col min="14851" max="14855" width="10.7109375" customWidth="1"/>
    <col min="15105" max="15105" width="4.7109375" customWidth="1"/>
    <col min="15106" max="15106" width="31.7109375" customWidth="1"/>
    <col min="15107" max="15111" width="10.7109375" customWidth="1"/>
    <col min="15361" max="15361" width="4.7109375" customWidth="1"/>
    <col min="15362" max="15362" width="31.7109375" customWidth="1"/>
    <col min="15363" max="15367" width="10.7109375" customWidth="1"/>
    <col min="15617" max="15617" width="4.7109375" customWidth="1"/>
    <col min="15618" max="15618" width="31.7109375" customWidth="1"/>
    <col min="15619" max="15623" width="10.7109375" customWidth="1"/>
    <col min="15873" max="15873" width="4.7109375" customWidth="1"/>
    <col min="15874" max="15874" width="31.7109375" customWidth="1"/>
    <col min="15875" max="15879" width="10.7109375" customWidth="1"/>
    <col min="16129" max="16129" width="4.7109375" customWidth="1"/>
    <col min="16130" max="16130" width="31.7109375" customWidth="1"/>
    <col min="16131" max="16135" width="10.7109375" customWidth="1"/>
  </cols>
  <sheetData>
    <row r="1" spans="1:9" ht="15.75" x14ac:dyDescent="0.25">
      <c r="A1" s="12" t="s">
        <v>58</v>
      </c>
    </row>
    <row r="2" spans="1:9" ht="15.75" x14ac:dyDescent="0.25">
      <c r="A2" s="12" t="s">
        <v>214</v>
      </c>
    </row>
    <row r="3" spans="1:9" x14ac:dyDescent="0.25">
      <c r="A3" s="13" t="s">
        <v>33</v>
      </c>
    </row>
    <row r="4" spans="1:9" x14ac:dyDescent="0.25">
      <c r="A4" s="13"/>
    </row>
    <row r="5" spans="1:9" ht="15.75" x14ac:dyDescent="0.25">
      <c r="A5" s="12" t="s">
        <v>125</v>
      </c>
    </row>
    <row r="6" spans="1:9" ht="15.75" x14ac:dyDescent="0.25">
      <c r="A6" s="12" t="s">
        <v>226</v>
      </c>
    </row>
    <row r="11" spans="1:9" x14ac:dyDescent="0.25">
      <c r="C11" s="123" t="s">
        <v>126</v>
      </c>
      <c r="D11" s="123"/>
      <c r="E11" s="123"/>
      <c r="F11" s="123"/>
      <c r="G11" s="123"/>
    </row>
    <row r="12" spans="1:9" x14ac:dyDescent="0.25">
      <c r="D12" s="123" t="s">
        <v>127</v>
      </c>
      <c r="E12" s="123"/>
      <c r="F12" s="8" t="s">
        <v>128</v>
      </c>
      <c r="H12" t="s">
        <v>129</v>
      </c>
    </row>
    <row r="13" spans="1:9" x14ac:dyDescent="0.25">
      <c r="C13" s="8" t="s">
        <v>130</v>
      </c>
      <c r="D13" s="8" t="s">
        <v>130</v>
      </c>
      <c r="E13" s="8" t="s">
        <v>131</v>
      </c>
      <c r="F13" s="8" t="s">
        <v>132</v>
      </c>
      <c r="G13" s="84" t="s">
        <v>0</v>
      </c>
      <c r="H13" s="8" t="s">
        <v>133</v>
      </c>
      <c r="I13" s="85" t="s">
        <v>0</v>
      </c>
    </row>
    <row r="14" spans="1:9" x14ac:dyDescent="0.25">
      <c r="C14" s="8" t="s">
        <v>134</v>
      </c>
      <c r="D14" s="8" t="s">
        <v>135</v>
      </c>
      <c r="E14" s="8" t="s">
        <v>136</v>
      </c>
      <c r="F14" s="8" t="s">
        <v>137</v>
      </c>
      <c r="G14" s="84"/>
      <c r="H14" s="86" t="s">
        <v>138</v>
      </c>
      <c r="I14" s="8" t="s">
        <v>139</v>
      </c>
    </row>
    <row r="15" spans="1:9" x14ac:dyDescent="0.25">
      <c r="C15" s="8" t="s">
        <v>60</v>
      </c>
      <c r="D15" s="8" t="s">
        <v>60</v>
      </c>
      <c r="E15" s="8" t="s">
        <v>60</v>
      </c>
      <c r="F15" s="8" t="s">
        <v>60</v>
      </c>
      <c r="G15" s="8" t="s">
        <v>60</v>
      </c>
      <c r="H15" s="8" t="s">
        <v>60</v>
      </c>
      <c r="I15" s="8" t="s">
        <v>60</v>
      </c>
    </row>
    <row r="16" spans="1:9" x14ac:dyDescent="0.25">
      <c r="C16" s="8"/>
      <c r="D16" s="8"/>
      <c r="E16" s="8"/>
      <c r="F16" s="8"/>
      <c r="G16" s="8"/>
    </row>
    <row r="17" spans="1:10" x14ac:dyDescent="0.25">
      <c r="A17" s="7"/>
    </row>
    <row r="18" spans="1:10" x14ac:dyDescent="0.25">
      <c r="A18" s="7" t="s">
        <v>140</v>
      </c>
    </row>
    <row r="19" spans="1:10" x14ac:dyDescent="0.25">
      <c r="A19" s="7"/>
      <c r="C19" s="87"/>
      <c r="D19" s="87"/>
      <c r="E19" s="87"/>
      <c r="F19" s="87"/>
      <c r="G19" s="87"/>
      <c r="H19" s="87"/>
      <c r="I19" s="87"/>
    </row>
    <row r="20" spans="1:10" x14ac:dyDescent="0.25">
      <c r="A20" t="s">
        <v>213</v>
      </c>
      <c r="C20" s="44">
        <v>80000</v>
      </c>
      <c r="D20" s="44">
        <v>4019</v>
      </c>
      <c r="E20" s="44">
        <v>14834</v>
      </c>
      <c r="F20" s="44">
        <v>-51426</v>
      </c>
      <c r="G20" s="44">
        <f>SUM(C20:F20)</f>
        <v>47427</v>
      </c>
      <c r="H20" s="44">
        <v>0</v>
      </c>
      <c r="I20" s="44">
        <f>G20+H20</f>
        <v>47427</v>
      </c>
      <c r="J20" s="44"/>
    </row>
    <row r="21" spans="1:10" x14ac:dyDescent="0.25">
      <c r="A21" t="s">
        <v>49</v>
      </c>
      <c r="C21" s="88">
        <v>0</v>
      </c>
      <c r="D21" s="88">
        <v>0</v>
      </c>
      <c r="E21" s="88">
        <v>0</v>
      </c>
      <c r="F21" s="44">
        <v>-640</v>
      </c>
      <c r="G21" s="44">
        <f>SUM(C21:F21)</f>
        <v>-640</v>
      </c>
      <c r="H21" s="25">
        <v>-3</v>
      </c>
      <c r="I21" s="89">
        <f>G21+H21</f>
        <v>-643</v>
      </c>
    </row>
    <row r="22" spans="1:10" x14ac:dyDescent="0.25">
      <c r="A22" s="40" t="s">
        <v>141</v>
      </c>
      <c r="B22" s="2"/>
      <c r="C22" s="88">
        <v>0</v>
      </c>
      <c r="D22" s="88">
        <v>0</v>
      </c>
      <c r="E22" s="88">
        <v>0</v>
      </c>
      <c r="F22" s="90">
        <v>0</v>
      </c>
      <c r="G22" s="4">
        <v>0</v>
      </c>
      <c r="H22" s="92">
        <v>0</v>
      </c>
      <c r="I22" s="90">
        <v>0</v>
      </c>
    </row>
    <row r="23" spans="1:10" ht="15.75" thickBot="1" x14ac:dyDescent="0.3">
      <c r="A23" s="7" t="s">
        <v>217</v>
      </c>
      <c r="C23" s="91">
        <f t="shared" ref="C23:I23" si="0">SUM(C20:C22)</f>
        <v>80000</v>
      </c>
      <c r="D23" s="91">
        <f t="shared" si="0"/>
        <v>4019</v>
      </c>
      <c r="E23" s="91">
        <f t="shared" si="0"/>
        <v>14834</v>
      </c>
      <c r="F23" s="91">
        <f t="shared" si="0"/>
        <v>-52066</v>
      </c>
      <c r="G23" s="91">
        <f t="shared" si="0"/>
        <v>46787</v>
      </c>
      <c r="H23" s="91">
        <f t="shared" si="0"/>
        <v>-3</v>
      </c>
      <c r="I23" s="91">
        <f t="shared" si="0"/>
        <v>46784</v>
      </c>
    </row>
    <row r="24" spans="1:10" ht="15.75" thickTop="1" x14ac:dyDescent="0.25">
      <c r="A24" s="7"/>
      <c r="C24" s="87"/>
      <c r="D24" s="87"/>
      <c r="E24" s="87"/>
      <c r="F24" s="87"/>
      <c r="G24" s="87"/>
      <c r="H24" s="87"/>
      <c r="I24" s="87"/>
    </row>
    <row r="25" spans="1:10" x14ac:dyDescent="0.25">
      <c r="A25" s="7"/>
      <c r="C25" s="87"/>
      <c r="D25" s="87"/>
      <c r="E25" s="87"/>
      <c r="F25" s="87"/>
      <c r="G25" s="87"/>
      <c r="H25" s="87"/>
      <c r="I25" s="87"/>
    </row>
    <row r="26" spans="1:10" x14ac:dyDescent="0.25">
      <c r="A26" t="s">
        <v>211</v>
      </c>
      <c r="C26" s="44">
        <v>80000</v>
      </c>
      <c r="D26" s="44">
        <v>4019</v>
      </c>
      <c r="E26" s="44">
        <v>17626</v>
      </c>
      <c r="F26" s="44">
        <v>-55111</v>
      </c>
      <c r="G26" s="44">
        <f>SUM(C26:F26)</f>
        <v>46534</v>
      </c>
      <c r="H26" s="44">
        <v>-23</v>
      </c>
      <c r="I26" s="44">
        <f>G26+H26</f>
        <v>46511</v>
      </c>
    </row>
    <row r="27" spans="1:10" x14ac:dyDescent="0.25">
      <c r="A27" t="s">
        <v>143</v>
      </c>
      <c r="C27" s="88">
        <v>0</v>
      </c>
      <c r="D27" s="88">
        <v>0</v>
      </c>
      <c r="E27" s="88">
        <v>0</v>
      </c>
      <c r="F27" s="44">
        <f>CSCI!E41</f>
        <v>377</v>
      </c>
      <c r="G27" s="44">
        <f>SUM(C27:F27)</f>
        <v>377</v>
      </c>
      <c r="H27" s="25">
        <f>CSCI!E42</f>
        <v>-2</v>
      </c>
      <c r="I27" s="89">
        <f>G27+H27</f>
        <v>375</v>
      </c>
    </row>
    <row r="28" spans="1:10" x14ac:dyDescent="0.25">
      <c r="A28" s="40" t="s">
        <v>141</v>
      </c>
      <c r="B28" s="2"/>
      <c r="C28" s="88">
        <v>0</v>
      </c>
      <c r="D28" s="88">
        <v>0</v>
      </c>
      <c r="E28" s="88">
        <v>0</v>
      </c>
      <c r="F28" s="90">
        <v>0</v>
      </c>
      <c r="G28" s="4">
        <v>0</v>
      </c>
      <c r="H28" s="92">
        <v>0</v>
      </c>
      <c r="I28" s="90">
        <v>0</v>
      </c>
    </row>
    <row r="29" spans="1:10" ht="15.75" thickBot="1" x14ac:dyDescent="0.3">
      <c r="A29" s="7" t="s">
        <v>212</v>
      </c>
      <c r="C29" s="91">
        <f t="shared" ref="C29:I29" si="1">SUM(C26:C28)</f>
        <v>80000</v>
      </c>
      <c r="D29" s="91">
        <f t="shared" si="1"/>
        <v>4019</v>
      </c>
      <c r="E29" s="91">
        <f t="shared" si="1"/>
        <v>17626</v>
      </c>
      <c r="F29" s="91">
        <f t="shared" si="1"/>
        <v>-54734</v>
      </c>
      <c r="G29" s="91">
        <f t="shared" si="1"/>
        <v>46911</v>
      </c>
      <c r="H29" s="91">
        <f t="shared" si="1"/>
        <v>-25</v>
      </c>
      <c r="I29" s="91">
        <f t="shared" si="1"/>
        <v>46886</v>
      </c>
    </row>
    <row r="30" spans="1:10" ht="15.75" thickTop="1" x14ac:dyDescent="0.25">
      <c r="A30" s="7"/>
      <c r="C30" s="87"/>
      <c r="D30" s="87"/>
      <c r="E30" s="87"/>
      <c r="F30" s="87"/>
      <c r="G30" s="87"/>
      <c r="H30" s="87"/>
      <c r="I30" s="87"/>
    </row>
    <row r="31" spans="1:10" x14ac:dyDescent="0.25">
      <c r="A31" s="7"/>
      <c r="C31" s="87"/>
      <c r="D31" s="87"/>
      <c r="E31" s="87"/>
      <c r="F31" s="87"/>
      <c r="G31" s="87"/>
      <c r="H31" s="87"/>
      <c r="I31" s="87"/>
    </row>
    <row r="32" spans="1:10" x14ac:dyDescent="0.25">
      <c r="F32" s="44"/>
    </row>
    <row r="33" spans="1:7" x14ac:dyDescent="0.25">
      <c r="A33" s="123" t="s">
        <v>142</v>
      </c>
      <c r="B33" s="123"/>
      <c r="C33" s="123"/>
      <c r="D33" s="123"/>
      <c r="E33" s="123"/>
      <c r="F33" s="123"/>
      <c r="G33" s="123"/>
    </row>
    <row r="34" spans="1:7" x14ac:dyDescent="0.25">
      <c r="A34" s="123" t="s">
        <v>144</v>
      </c>
      <c r="B34" s="123"/>
      <c r="C34" s="123"/>
      <c r="D34" s="123"/>
      <c r="E34" s="123"/>
      <c r="F34" s="123"/>
      <c r="G34" s="123"/>
    </row>
  </sheetData>
  <mergeCells count="4">
    <mergeCell ref="C11:G11"/>
    <mergeCell ref="D12:E12"/>
    <mergeCell ref="A33:G33"/>
    <mergeCell ref="A34:G34"/>
  </mergeCells>
  <pageMargins left="0.70866141732283472" right="0.70866141732283472" top="0.44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L45" sqref="L44:L45"/>
    </sheetView>
  </sheetViews>
  <sheetFormatPr defaultRowHeight="15" x14ac:dyDescent="0.25"/>
  <cols>
    <col min="3" max="3" width="11.7109375" customWidth="1"/>
    <col min="4" max="4" width="15.140625" customWidth="1"/>
    <col min="5" max="5" width="11" customWidth="1"/>
    <col min="7" max="7" width="11.7109375" customWidth="1"/>
    <col min="8" max="8" width="6.7109375" customWidth="1"/>
    <col min="9" max="9" width="11.140625" customWidth="1"/>
    <col min="11" max="11" width="11.140625" customWidth="1"/>
    <col min="259" max="259" width="11.7109375" customWidth="1"/>
    <col min="260" max="260" width="10.140625" customWidth="1"/>
    <col min="261" max="261" width="11" customWidth="1"/>
    <col min="263" max="263" width="11.7109375" customWidth="1"/>
    <col min="264" max="264" width="6.7109375" customWidth="1"/>
    <col min="265" max="265" width="11.140625" customWidth="1"/>
    <col min="267" max="267" width="11.140625" customWidth="1"/>
    <col min="515" max="515" width="11.7109375" customWidth="1"/>
    <col min="516" max="516" width="10.140625" customWidth="1"/>
    <col min="517" max="517" width="11" customWidth="1"/>
    <col min="519" max="519" width="11.7109375" customWidth="1"/>
    <col min="520" max="520" width="6.7109375" customWidth="1"/>
    <col min="521" max="521" width="11.140625" customWidth="1"/>
    <col min="523" max="523" width="11.140625" customWidth="1"/>
    <col min="771" max="771" width="11.7109375" customWidth="1"/>
    <col min="772" max="772" width="10.140625" customWidth="1"/>
    <col min="773" max="773" width="11" customWidth="1"/>
    <col min="775" max="775" width="11.7109375" customWidth="1"/>
    <col min="776" max="776" width="6.7109375" customWidth="1"/>
    <col min="777" max="777" width="11.140625" customWidth="1"/>
    <col min="779" max="779" width="11.140625" customWidth="1"/>
    <col min="1027" max="1027" width="11.7109375" customWidth="1"/>
    <col min="1028" max="1028" width="10.140625" customWidth="1"/>
    <col min="1029" max="1029" width="11" customWidth="1"/>
    <col min="1031" max="1031" width="11.7109375" customWidth="1"/>
    <col min="1032" max="1032" width="6.7109375" customWidth="1"/>
    <col min="1033" max="1033" width="11.140625" customWidth="1"/>
    <col min="1035" max="1035" width="11.140625" customWidth="1"/>
    <col min="1283" max="1283" width="11.7109375" customWidth="1"/>
    <col min="1284" max="1284" width="10.140625" customWidth="1"/>
    <col min="1285" max="1285" width="11" customWidth="1"/>
    <col min="1287" max="1287" width="11.7109375" customWidth="1"/>
    <col min="1288" max="1288" width="6.7109375" customWidth="1"/>
    <col min="1289" max="1289" width="11.140625" customWidth="1"/>
    <col min="1291" max="1291" width="11.140625" customWidth="1"/>
    <col min="1539" max="1539" width="11.7109375" customWidth="1"/>
    <col min="1540" max="1540" width="10.140625" customWidth="1"/>
    <col min="1541" max="1541" width="11" customWidth="1"/>
    <col min="1543" max="1543" width="11.7109375" customWidth="1"/>
    <col min="1544" max="1544" width="6.7109375" customWidth="1"/>
    <col min="1545" max="1545" width="11.140625" customWidth="1"/>
    <col min="1547" max="1547" width="11.140625" customWidth="1"/>
    <col min="1795" max="1795" width="11.7109375" customWidth="1"/>
    <col min="1796" max="1796" width="10.140625" customWidth="1"/>
    <col min="1797" max="1797" width="11" customWidth="1"/>
    <col min="1799" max="1799" width="11.7109375" customWidth="1"/>
    <col min="1800" max="1800" width="6.7109375" customWidth="1"/>
    <col min="1801" max="1801" width="11.140625" customWidth="1"/>
    <col min="1803" max="1803" width="11.140625" customWidth="1"/>
    <col min="2051" max="2051" width="11.7109375" customWidth="1"/>
    <col min="2052" max="2052" width="10.140625" customWidth="1"/>
    <col min="2053" max="2053" width="11" customWidth="1"/>
    <col min="2055" max="2055" width="11.7109375" customWidth="1"/>
    <col min="2056" max="2056" width="6.7109375" customWidth="1"/>
    <col min="2057" max="2057" width="11.140625" customWidth="1"/>
    <col min="2059" max="2059" width="11.140625" customWidth="1"/>
    <col min="2307" max="2307" width="11.7109375" customWidth="1"/>
    <col min="2308" max="2308" width="10.140625" customWidth="1"/>
    <col min="2309" max="2309" width="11" customWidth="1"/>
    <col min="2311" max="2311" width="11.7109375" customWidth="1"/>
    <col min="2312" max="2312" width="6.7109375" customWidth="1"/>
    <col min="2313" max="2313" width="11.140625" customWidth="1"/>
    <col min="2315" max="2315" width="11.140625" customWidth="1"/>
    <col min="2563" max="2563" width="11.7109375" customWidth="1"/>
    <col min="2564" max="2564" width="10.140625" customWidth="1"/>
    <col min="2565" max="2565" width="11" customWidth="1"/>
    <col min="2567" max="2567" width="11.7109375" customWidth="1"/>
    <col min="2568" max="2568" width="6.7109375" customWidth="1"/>
    <col min="2569" max="2569" width="11.140625" customWidth="1"/>
    <col min="2571" max="2571" width="11.140625" customWidth="1"/>
    <col min="2819" max="2819" width="11.7109375" customWidth="1"/>
    <col min="2820" max="2820" width="10.140625" customWidth="1"/>
    <col min="2821" max="2821" width="11" customWidth="1"/>
    <col min="2823" max="2823" width="11.7109375" customWidth="1"/>
    <col min="2824" max="2824" width="6.7109375" customWidth="1"/>
    <col min="2825" max="2825" width="11.140625" customWidth="1"/>
    <col min="2827" max="2827" width="11.140625" customWidth="1"/>
    <col min="3075" max="3075" width="11.7109375" customWidth="1"/>
    <col min="3076" max="3076" width="10.140625" customWidth="1"/>
    <col min="3077" max="3077" width="11" customWidth="1"/>
    <col min="3079" max="3079" width="11.7109375" customWidth="1"/>
    <col min="3080" max="3080" width="6.7109375" customWidth="1"/>
    <col min="3081" max="3081" width="11.140625" customWidth="1"/>
    <col min="3083" max="3083" width="11.140625" customWidth="1"/>
    <col min="3331" max="3331" width="11.7109375" customWidth="1"/>
    <col min="3332" max="3332" width="10.140625" customWidth="1"/>
    <col min="3333" max="3333" width="11" customWidth="1"/>
    <col min="3335" max="3335" width="11.7109375" customWidth="1"/>
    <col min="3336" max="3336" width="6.7109375" customWidth="1"/>
    <col min="3337" max="3337" width="11.140625" customWidth="1"/>
    <col min="3339" max="3339" width="11.140625" customWidth="1"/>
    <col min="3587" max="3587" width="11.7109375" customWidth="1"/>
    <col min="3588" max="3588" width="10.140625" customWidth="1"/>
    <col min="3589" max="3589" width="11" customWidth="1"/>
    <col min="3591" max="3591" width="11.7109375" customWidth="1"/>
    <col min="3592" max="3592" width="6.7109375" customWidth="1"/>
    <col min="3593" max="3593" width="11.140625" customWidth="1"/>
    <col min="3595" max="3595" width="11.140625" customWidth="1"/>
    <col min="3843" max="3843" width="11.7109375" customWidth="1"/>
    <col min="3844" max="3844" width="10.140625" customWidth="1"/>
    <col min="3845" max="3845" width="11" customWidth="1"/>
    <col min="3847" max="3847" width="11.7109375" customWidth="1"/>
    <col min="3848" max="3848" width="6.7109375" customWidth="1"/>
    <col min="3849" max="3849" width="11.140625" customWidth="1"/>
    <col min="3851" max="3851" width="11.140625" customWidth="1"/>
    <col min="4099" max="4099" width="11.7109375" customWidth="1"/>
    <col min="4100" max="4100" width="10.140625" customWidth="1"/>
    <col min="4101" max="4101" width="11" customWidth="1"/>
    <col min="4103" max="4103" width="11.7109375" customWidth="1"/>
    <col min="4104" max="4104" width="6.7109375" customWidth="1"/>
    <col min="4105" max="4105" width="11.140625" customWidth="1"/>
    <col min="4107" max="4107" width="11.140625" customWidth="1"/>
    <col min="4355" max="4355" width="11.7109375" customWidth="1"/>
    <col min="4356" max="4356" width="10.140625" customWidth="1"/>
    <col min="4357" max="4357" width="11" customWidth="1"/>
    <col min="4359" max="4359" width="11.7109375" customWidth="1"/>
    <col min="4360" max="4360" width="6.7109375" customWidth="1"/>
    <col min="4361" max="4361" width="11.140625" customWidth="1"/>
    <col min="4363" max="4363" width="11.140625" customWidth="1"/>
    <col min="4611" max="4611" width="11.7109375" customWidth="1"/>
    <col min="4612" max="4612" width="10.140625" customWidth="1"/>
    <col min="4613" max="4613" width="11" customWidth="1"/>
    <col min="4615" max="4615" width="11.7109375" customWidth="1"/>
    <col min="4616" max="4616" width="6.7109375" customWidth="1"/>
    <col min="4617" max="4617" width="11.140625" customWidth="1"/>
    <col min="4619" max="4619" width="11.140625" customWidth="1"/>
    <col min="4867" max="4867" width="11.7109375" customWidth="1"/>
    <col min="4868" max="4868" width="10.140625" customWidth="1"/>
    <col min="4869" max="4869" width="11" customWidth="1"/>
    <col min="4871" max="4871" width="11.7109375" customWidth="1"/>
    <col min="4872" max="4872" width="6.7109375" customWidth="1"/>
    <col min="4873" max="4873" width="11.140625" customWidth="1"/>
    <col min="4875" max="4875" width="11.140625" customWidth="1"/>
    <col min="5123" max="5123" width="11.7109375" customWidth="1"/>
    <col min="5124" max="5124" width="10.140625" customWidth="1"/>
    <col min="5125" max="5125" width="11" customWidth="1"/>
    <col min="5127" max="5127" width="11.7109375" customWidth="1"/>
    <col min="5128" max="5128" width="6.7109375" customWidth="1"/>
    <col min="5129" max="5129" width="11.140625" customWidth="1"/>
    <col min="5131" max="5131" width="11.140625" customWidth="1"/>
    <col min="5379" max="5379" width="11.7109375" customWidth="1"/>
    <col min="5380" max="5380" width="10.140625" customWidth="1"/>
    <col min="5381" max="5381" width="11" customWidth="1"/>
    <col min="5383" max="5383" width="11.7109375" customWidth="1"/>
    <col min="5384" max="5384" width="6.7109375" customWidth="1"/>
    <col min="5385" max="5385" width="11.140625" customWidth="1"/>
    <col min="5387" max="5387" width="11.140625" customWidth="1"/>
    <col min="5635" max="5635" width="11.7109375" customWidth="1"/>
    <col min="5636" max="5636" width="10.140625" customWidth="1"/>
    <col min="5637" max="5637" width="11" customWidth="1"/>
    <col min="5639" max="5639" width="11.7109375" customWidth="1"/>
    <col min="5640" max="5640" width="6.7109375" customWidth="1"/>
    <col min="5641" max="5641" width="11.140625" customWidth="1"/>
    <col min="5643" max="5643" width="11.140625" customWidth="1"/>
    <col min="5891" max="5891" width="11.7109375" customWidth="1"/>
    <col min="5892" max="5892" width="10.140625" customWidth="1"/>
    <col min="5893" max="5893" width="11" customWidth="1"/>
    <col min="5895" max="5895" width="11.7109375" customWidth="1"/>
    <col min="5896" max="5896" width="6.7109375" customWidth="1"/>
    <col min="5897" max="5897" width="11.140625" customWidth="1"/>
    <col min="5899" max="5899" width="11.140625" customWidth="1"/>
    <col min="6147" max="6147" width="11.7109375" customWidth="1"/>
    <col min="6148" max="6148" width="10.140625" customWidth="1"/>
    <col min="6149" max="6149" width="11" customWidth="1"/>
    <col min="6151" max="6151" width="11.7109375" customWidth="1"/>
    <col min="6152" max="6152" width="6.7109375" customWidth="1"/>
    <col min="6153" max="6153" width="11.140625" customWidth="1"/>
    <col min="6155" max="6155" width="11.140625" customWidth="1"/>
    <col min="6403" max="6403" width="11.7109375" customWidth="1"/>
    <col min="6404" max="6404" width="10.140625" customWidth="1"/>
    <col min="6405" max="6405" width="11" customWidth="1"/>
    <col min="6407" max="6407" width="11.7109375" customWidth="1"/>
    <col min="6408" max="6408" width="6.7109375" customWidth="1"/>
    <col min="6409" max="6409" width="11.140625" customWidth="1"/>
    <col min="6411" max="6411" width="11.140625" customWidth="1"/>
    <col min="6659" max="6659" width="11.7109375" customWidth="1"/>
    <col min="6660" max="6660" width="10.140625" customWidth="1"/>
    <col min="6661" max="6661" width="11" customWidth="1"/>
    <col min="6663" max="6663" width="11.7109375" customWidth="1"/>
    <col min="6664" max="6664" width="6.7109375" customWidth="1"/>
    <col min="6665" max="6665" width="11.140625" customWidth="1"/>
    <col min="6667" max="6667" width="11.140625" customWidth="1"/>
    <col min="6915" max="6915" width="11.7109375" customWidth="1"/>
    <col min="6916" max="6916" width="10.140625" customWidth="1"/>
    <col min="6917" max="6917" width="11" customWidth="1"/>
    <col min="6919" max="6919" width="11.7109375" customWidth="1"/>
    <col min="6920" max="6920" width="6.7109375" customWidth="1"/>
    <col min="6921" max="6921" width="11.140625" customWidth="1"/>
    <col min="6923" max="6923" width="11.140625" customWidth="1"/>
    <col min="7171" max="7171" width="11.7109375" customWidth="1"/>
    <col min="7172" max="7172" width="10.140625" customWidth="1"/>
    <col min="7173" max="7173" width="11" customWidth="1"/>
    <col min="7175" max="7175" width="11.7109375" customWidth="1"/>
    <col min="7176" max="7176" width="6.7109375" customWidth="1"/>
    <col min="7177" max="7177" width="11.140625" customWidth="1"/>
    <col min="7179" max="7179" width="11.140625" customWidth="1"/>
    <col min="7427" max="7427" width="11.7109375" customWidth="1"/>
    <col min="7428" max="7428" width="10.140625" customWidth="1"/>
    <col min="7429" max="7429" width="11" customWidth="1"/>
    <col min="7431" max="7431" width="11.7109375" customWidth="1"/>
    <col min="7432" max="7432" width="6.7109375" customWidth="1"/>
    <col min="7433" max="7433" width="11.140625" customWidth="1"/>
    <col min="7435" max="7435" width="11.140625" customWidth="1"/>
    <col min="7683" max="7683" width="11.7109375" customWidth="1"/>
    <col min="7684" max="7684" width="10.140625" customWidth="1"/>
    <col min="7685" max="7685" width="11" customWidth="1"/>
    <col min="7687" max="7687" width="11.7109375" customWidth="1"/>
    <col min="7688" max="7688" width="6.7109375" customWidth="1"/>
    <col min="7689" max="7689" width="11.140625" customWidth="1"/>
    <col min="7691" max="7691" width="11.140625" customWidth="1"/>
    <col min="7939" max="7939" width="11.7109375" customWidth="1"/>
    <col min="7940" max="7940" width="10.140625" customWidth="1"/>
    <col min="7941" max="7941" width="11" customWidth="1"/>
    <col min="7943" max="7943" width="11.7109375" customWidth="1"/>
    <col min="7944" max="7944" width="6.7109375" customWidth="1"/>
    <col min="7945" max="7945" width="11.140625" customWidth="1"/>
    <col min="7947" max="7947" width="11.140625" customWidth="1"/>
    <col min="8195" max="8195" width="11.7109375" customWidth="1"/>
    <col min="8196" max="8196" width="10.140625" customWidth="1"/>
    <col min="8197" max="8197" width="11" customWidth="1"/>
    <col min="8199" max="8199" width="11.7109375" customWidth="1"/>
    <col min="8200" max="8200" width="6.7109375" customWidth="1"/>
    <col min="8201" max="8201" width="11.140625" customWidth="1"/>
    <col min="8203" max="8203" width="11.140625" customWidth="1"/>
    <col min="8451" max="8451" width="11.7109375" customWidth="1"/>
    <col min="8452" max="8452" width="10.140625" customWidth="1"/>
    <col min="8453" max="8453" width="11" customWidth="1"/>
    <col min="8455" max="8455" width="11.7109375" customWidth="1"/>
    <col min="8456" max="8456" width="6.7109375" customWidth="1"/>
    <col min="8457" max="8457" width="11.140625" customWidth="1"/>
    <col min="8459" max="8459" width="11.140625" customWidth="1"/>
    <col min="8707" max="8707" width="11.7109375" customWidth="1"/>
    <col min="8708" max="8708" width="10.140625" customWidth="1"/>
    <col min="8709" max="8709" width="11" customWidth="1"/>
    <col min="8711" max="8711" width="11.7109375" customWidth="1"/>
    <col min="8712" max="8712" width="6.7109375" customWidth="1"/>
    <col min="8713" max="8713" width="11.140625" customWidth="1"/>
    <col min="8715" max="8715" width="11.140625" customWidth="1"/>
    <col min="8963" max="8963" width="11.7109375" customWidth="1"/>
    <col min="8964" max="8964" width="10.140625" customWidth="1"/>
    <col min="8965" max="8965" width="11" customWidth="1"/>
    <col min="8967" max="8967" width="11.7109375" customWidth="1"/>
    <col min="8968" max="8968" width="6.7109375" customWidth="1"/>
    <col min="8969" max="8969" width="11.140625" customWidth="1"/>
    <col min="8971" max="8971" width="11.140625" customWidth="1"/>
    <col min="9219" max="9219" width="11.7109375" customWidth="1"/>
    <col min="9220" max="9220" width="10.140625" customWidth="1"/>
    <col min="9221" max="9221" width="11" customWidth="1"/>
    <col min="9223" max="9223" width="11.7109375" customWidth="1"/>
    <col min="9224" max="9224" width="6.7109375" customWidth="1"/>
    <col min="9225" max="9225" width="11.140625" customWidth="1"/>
    <col min="9227" max="9227" width="11.140625" customWidth="1"/>
    <col min="9475" max="9475" width="11.7109375" customWidth="1"/>
    <col min="9476" max="9476" width="10.140625" customWidth="1"/>
    <col min="9477" max="9477" width="11" customWidth="1"/>
    <col min="9479" max="9479" width="11.7109375" customWidth="1"/>
    <col min="9480" max="9480" width="6.7109375" customWidth="1"/>
    <col min="9481" max="9481" width="11.140625" customWidth="1"/>
    <col min="9483" max="9483" width="11.140625" customWidth="1"/>
    <col min="9731" max="9731" width="11.7109375" customWidth="1"/>
    <col min="9732" max="9732" width="10.140625" customWidth="1"/>
    <col min="9733" max="9733" width="11" customWidth="1"/>
    <col min="9735" max="9735" width="11.7109375" customWidth="1"/>
    <col min="9736" max="9736" width="6.7109375" customWidth="1"/>
    <col min="9737" max="9737" width="11.140625" customWidth="1"/>
    <col min="9739" max="9739" width="11.140625" customWidth="1"/>
    <col min="9987" max="9987" width="11.7109375" customWidth="1"/>
    <col min="9988" max="9988" width="10.140625" customWidth="1"/>
    <col min="9989" max="9989" width="11" customWidth="1"/>
    <col min="9991" max="9991" width="11.7109375" customWidth="1"/>
    <col min="9992" max="9992" width="6.7109375" customWidth="1"/>
    <col min="9993" max="9993" width="11.140625" customWidth="1"/>
    <col min="9995" max="9995" width="11.140625" customWidth="1"/>
    <col min="10243" max="10243" width="11.7109375" customWidth="1"/>
    <col min="10244" max="10244" width="10.140625" customWidth="1"/>
    <col min="10245" max="10245" width="11" customWidth="1"/>
    <col min="10247" max="10247" width="11.7109375" customWidth="1"/>
    <col min="10248" max="10248" width="6.7109375" customWidth="1"/>
    <col min="10249" max="10249" width="11.140625" customWidth="1"/>
    <col min="10251" max="10251" width="11.140625" customWidth="1"/>
    <col min="10499" max="10499" width="11.7109375" customWidth="1"/>
    <col min="10500" max="10500" width="10.140625" customWidth="1"/>
    <col min="10501" max="10501" width="11" customWidth="1"/>
    <col min="10503" max="10503" width="11.7109375" customWidth="1"/>
    <col min="10504" max="10504" width="6.7109375" customWidth="1"/>
    <col min="10505" max="10505" width="11.140625" customWidth="1"/>
    <col min="10507" max="10507" width="11.140625" customWidth="1"/>
    <col min="10755" max="10755" width="11.7109375" customWidth="1"/>
    <col min="10756" max="10756" width="10.140625" customWidth="1"/>
    <col min="10757" max="10757" width="11" customWidth="1"/>
    <col min="10759" max="10759" width="11.7109375" customWidth="1"/>
    <col min="10760" max="10760" width="6.7109375" customWidth="1"/>
    <col min="10761" max="10761" width="11.140625" customWidth="1"/>
    <col min="10763" max="10763" width="11.140625" customWidth="1"/>
    <col min="11011" max="11011" width="11.7109375" customWidth="1"/>
    <col min="11012" max="11012" width="10.140625" customWidth="1"/>
    <col min="11013" max="11013" width="11" customWidth="1"/>
    <col min="11015" max="11015" width="11.7109375" customWidth="1"/>
    <col min="11016" max="11016" width="6.7109375" customWidth="1"/>
    <col min="11017" max="11017" width="11.140625" customWidth="1"/>
    <col min="11019" max="11019" width="11.140625" customWidth="1"/>
    <col min="11267" max="11267" width="11.7109375" customWidth="1"/>
    <col min="11268" max="11268" width="10.140625" customWidth="1"/>
    <col min="11269" max="11269" width="11" customWidth="1"/>
    <col min="11271" max="11271" width="11.7109375" customWidth="1"/>
    <col min="11272" max="11272" width="6.7109375" customWidth="1"/>
    <col min="11273" max="11273" width="11.140625" customWidth="1"/>
    <col min="11275" max="11275" width="11.140625" customWidth="1"/>
    <col min="11523" max="11523" width="11.7109375" customWidth="1"/>
    <col min="11524" max="11524" width="10.140625" customWidth="1"/>
    <col min="11525" max="11525" width="11" customWidth="1"/>
    <col min="11527" max="11527" width="11.7109375" customWidth="1"/>
    <col min="11528" max="11528" width="6.7109375" customWidth="1"/>
    <col min="11529" max="11529" width="11.140625" customWidth="1"/>
    <col min="11531" max="11531" width="11.140625" customWidth="1"/>
    <col min="11779" max="11779" width="11.7109375" customWidth="1"/>
    <col min="11780" max="11780" width="10.140625" customWidth="1"/>
    <col min="11781" max="11781" width="11" customWidth="1"/>
    <col min="11783" max="11783" width="11.7109375" customWidth="1"/>
    <col min="11784" max="11784" width="6.7109375" customWidth="1"/>
    <col min="11785" max="11785" width="11.140625" customWidth="1"/>
    <col min="11787" max="11787" width="11.140625" customWidth="1"/>
    <col min="12035" max="12035" width="11.7109375" customWidth="1"/>
    <col min="12036" max="12036" width="10.140625" customWidth="1"/>
    <col min="12037" max="12037" width="11" customWidth="1"/>
    <col min="12039" max="12039" width="11.7109375" customWidth="1"/>
    <col min="12040" max="12040" width="6.7109375" customWidth="1"/>
    <col min="12041" max="12041" width="11.140625" customWidth="1"/>
    <col min="12043" max="12043" width="11.140625" customWidth="1"/>
    <col min="12291" max="12291" width="11.7109375" customWidth="1"/>
    <col min="12292" max="12292" width="10.140625" customWidth="1"/>
    <col min="12293" max="12293" width="11" customWidth="1"/>
    <col min="12295" max="12295" width="11.7109375" customWidth="1"/>
    <col min="12296" max="12296" width="6.7109375" customWidth="1"/>
    <col min="12297" max="12297" width="11.140625" customWidth="1"/>
    <col min="12299" max="12299" width="11.140625" customWidth="1"/>
    <col min="12547" max="12547" width="11.7109375" customWidth="1"/>
    <col min="12548" max="12548" width="10.140625" customWidth="1"/>
    <col min="12549" max="12549" width="11" customWidth="1"/>
    <col min="12551" max="12551" width="11.7109375" customWidth="1"/>
    <col min="12552" max="12552" width="6.7109375" customWidth="1"/>
    <col min="12553" max="12553" width="11.140625" customWidth="1"/>
    <col min="12555" max="12555" width="11.140625" customWidth="1"/>
    <col min="12803" max="12803" width="11.7109375" customWidth="1"/>
    <col min="12804" max="12804" width="10.140625" customWidth="1"/>
    <col min="12805" max="12805" width="11" customWidth="1"/>
    <col min="12807" max="12807" width="11.7109375" customWidth="1"/>
    <col min="12808" max="12808" width="6.7109375" customWidth="1"/>
    <col min="12809" max="12809" width="11.140625" customWidth="1"/>
    <col min="12811" max="12811" width="11.140625" customWidth="1"/>
    <col min="13059" max="13059" width="11.7109375" customWidth="1"/>
    <col min="13060" max="13060" width="10.140625" customWidth="1"/>
    <col min="13061" max="13061" width="11" customWidth="1"/>
    <col min="13063" max="13063" width="11.7109375" customWidth="1"/>
    <col min="13064" max="13064" width="6.7109375" customWidth="1"/>
    <col min="13065" max="13065" width="11.140625" customWidth="1"/>
    <col min="13067" max="13067" width="11.140625" customWidth="1"/>
    <col min="13315" max="13315" width="11.7109375" customWidth="1"/>
    <col min="13316" max="13316" width="10.140625" customWidth="1"/>
    <col min="13317" max="13317" width="11" customWidth="1"/>
    <col min="13319" max="13319" width="11.7109375" customWidth="1"/>
    <col min="13320" max="13320" width="6.7109375" customWidth="1"/>
    <col min="13321" max="13321" width="11.140625" customWidth="1"/>
    <col min="13323" max="13323" width="11.140625" customWidth="1"/>
    <col min="13571" max="13571" width="11.7109375" customWidth="1"/>
    <col min="13572" max="13572" width="10.140625" customWidth="1"/>
    <col min="13573" max="13573" width="11" customWidth="1"/>
    <col min="13575" max="13575" width="11.7109375" customWidth="1"/>
    <col min="13576" max="13576" width="6.7109375" customWidth="1"/>
    <col min="13577" max="13577" width="11.140625" customWidth="1"/>
    <col min="13579" max="13579" width="11.140625" customWidth="1"/>
    <col min="13827" max="13827" width="11.7109375" customWidth="1"/>
    <col min="13828" max="13828" width="10.140625" customWidth="1"/>
    <col min="13829" max="13829" width="11" customWidth="1"/>
    <col min="13831" max="13831" width="11.7109375" customWidth="1"/>
    <col min="13832" max="13832" width="6.7109375" customWidth="1"/>
    <col min="13833" max="13833" width="11.140625" customWidth="1"/>
    <col min="13835" max="13835" width="11.140625" customWidth="1"/>
    <col min="14083" max="14083" width="11.7109375" customWidth="1"/>
    <col min="14084" max="14084" width="10.140625" customWidth="1"/>
    <col min="14085" max="14085" width="11" customWidth="1"/>
    <col min="14087" max="14087" width="11.7109375" customWidth="1"/>
    <col min="14088" max="14088" width="6.7109375" customWidth="1"/>
    <col min="14089" max="14089" width="11.140625" customWidth="1"/>
    <col min="14091" max="14091" width="11.140625" customWidth="1"/>
    <col min="14339" max="14339" width="11.7109375" customWidth="1"/>
    <col min="14340" max="14340" width="10.140625" customWidth="1"/>
    <col min="14341" max="14341" width="11" customWidth="1"/>
    <col min="14343" max="14343" width="11.7109375" customWidth="1"/>
    <col min="14344" max="14344" width="6.7109375" customWidth="1"/>
    <col min="14345" max="14345" width="11.140625" customWidth="1"/>
    <col min="14347" max="14347" width="11.140625" customWidth="1"/>
    <col min="14595" max="14595" width="11.7109375" customWidth="1"/>
    <col min="14596" max="14596" width="10.140625" customWidth="1"/>
    <col min="14597" max="14597" width="11" customWidth="1"/>
    <col min="14599" max="14599" width="11.7109375" customWidth="1"/>
    <col min="14600" max="14600" width="6.7109375" customWidth="1"/>
    <col min="14601" max="14601" width="11.140625" customWidth="1"/>
    <col min="14603" max="14603" width="11.140625" customWidth="1"/>
    <col min="14851" max="14851" width="11.7109375" customWidth="1"/>
    <col min="14852" max="14852" width="10.140625" customWidth="1"/>
    <col min="14853" max="14853" width="11" customWidth="1"/>
    <col min="14855" max="14855" width="11.7109375" customWidth="1"/>
    <col min="14856" max="14856" width="6.7109375" customWidth="1"/>
    <col min="14857" max="14857" width="11.140625" customWidth="1"/>
    <col min="14859" max="14859" width="11.140625" customWidth="1"/>
    <col min="15107" max="15107" width="11.7109375" customWidth="1"/>
    <col min="15108" max="15108" width="10.140625" customWidth="1"/>
    <col min="15109" max="15109" width="11" customWidth="1"/>
    <col min="15111" max="15111" width="11.7109375" customWidth="1"/>
    <col min="15112" max="15112" width="6.7109375" customWidth="1"/>
    <col min="15113" max="15113" width="11.140625" customWidth="1"/>
    <col min="15115" max="15115" width="11.140625" customWidth="1"/>
    <col min="15363" max="15363" width="11.7109375" customWidth="1"/>
    <col min="15364" max="15364" width="10.140625" customWidth="1"/>
    <col min="15365" max="15365" width="11" customWidth="1"/>
    <col min="15367" max="15367" width="11.7109375" customWidth="1"/>
    <col min="15368" max="15368" width="6.7109375" customWidth="1"/>
    <col min="15369" max="15369" width="11.140625" customWidth="1"/>
    <col min="15371" max="15371" width="11.140625" customWidth="1"/>
    <col min="15619" max="15619" width="11.7109375" customWidth="1"/>
    <col min="15620" max="15620" width="10.140625" customWidth="1"/>
    <col min="15621" max="15621" width="11" customWidth="1"/>
    <col min="15623" max="15623" width="11.7109375" customWidth="1"/>
    <col min="15624" max="15624" width="6.7109375" customWidth="1"/>
    <col min="15625" max="15625" width="11.140625" customWidth="1"/>
    <col min="15627" max="15627" width="11.140625" customWidth="1"/>
    <col min="15875" max="15875" width="11.7109375" customWidth="1"/>
    <col min="15876" max="15876" width="10.140625" customWidth="1"/>
    <col min="15877" max="15877" width="11" customWidth="1"/>
    <col min="15879" max="15879" width="11.7109375" customWidth="1"/>
    <col min="15880" max="15880" width="6.7109375" customWidth="1"/>
    <col min="15881" max="15881" width="11.140625" customWidth="1"/>
    <col min="15883" max="15883" width="11.140625" customWidth="1"/>
    <col min="16131" max="16131" width="11.7109375" customWidth="1"/>
    <col min="16132" max="16132" width="10.140625" customWidth="1"/>
    <col min="16133" max="16133" width="11" customWidth="1"/>
    <col min="16135" max="16135" width="11.7109375" customWidth="1"/>
    <col min="16136" max="16136" width="6.7109375" customWidth="1"/>
    <col min="16137" max="16137" width="11.140625" customWidth="1"/>
    <col min="16139" max="16139" width="11.140625" customWidth="1"/>
  </cols>
  <sheetData>
    <row r="1" spans="1:12" ht="15.75" x14ac:dyDescent="0.25">
      <c r="A1" s="10" t="s">
        <v>31</v>
      </c>
      <c r="D1" s="29" t="s">
        <v>32</v>
      </c>
    </row>
    <row r="2" spans="1:12" ht="15.75" x14ac:dyDescent="0.25">
      <c r="A2" s="12" t="s">
        <v>214</v>
      </c>
    </row>
    <row r="3" spans="1:12" x14ac:dyDescent="0.25">
      <c r="A3" s="13" t="s">
        <v>33</v>
      </c>
    </row>
    <row r="4" spans="1:12" ht="15.75" x14ac:dyDescent="0.25">
      <c r="A4" s="10"/>
      <c r="D4" s="29"/>
    </row>
    <row r="5" spans="1:12" ht="15.75" x14ac:dyDescent="0.25">
      <c r="A5" s="10" t="s">
        <v>34</v>
      </c>
    </row>
    <row r="6" spans="1:12" x14ac:dyDescent="0.25">
      <c r="A6" s="7" t="s">
        <v>215</v>
      </c>
    </row>
    <row r="8" spans="1:12" x14ac:dyDescent="0.25">
      <c r="A8" s="14"/>
    </row>
    <row r="9" spans="1:12" x14ac:dyDescent="0.25">
      <c r="A9" s="14"/>
      <c r="E9" s="124" t="s">
        <v>35</v>
      </c>
      <c r="F9" s="125"/>
      <c r="G9" s="126"/>
      <c r="I9" s="124" t="s">
        <v>36</v>
      </c>
      <c r="J9" s="125"/>
      <c r="K9" s="126"/>
    </row>
    <row r="10" spans="1:12" x14ac:dyDescent="0.25">
      <c r="E10" s="127" t="s">
        <v>37</v>
      </c>
      <c r="F10" s="128"/>
      <c r="G10" s="129"/>
      <c r="I10" s="127" t="s">
        <v>57</v>
      </c>
      <c r="J10" s="128"/>
      <c r="K10" s="129"/>
    </row>
    <row r="11" spans="1:12" x14ac:dyDescent="0.25">
      <c r="E11" s="15"/>
      <c r="F11" s="16"/>
      <c r="G11" s="17"/>
      <c r="H11" s="8"/>
      <c r="I11" s="18"/>
      <c r="J11" s="19"/>
      <c r="K11" s="20"/>
    </row>
    <row r="12" spans="1:12" x14ac:dyDescent="0.25">
      <c r="E12" s="18" t="s">
        <v>202</v>
      </c>
      <c r="F12" s="16"/>
      <c r="G12" s="20" t="s">
        <v>216</v>
      </c>
      <c r="H12" s="8"/>
      <c r="I12" s="18" t="s">
        <v>202</v>
      </c>
      <c r="J12" s="19"/>
      <c r="K12" s="20" t="s">
        <v>216</v>
      </c>
    </row>
    <row r="13" spans="1:12" x14ac:dyDescent="0.25">
      <c r="E13" s="21" t="s">
        <v>38</v>
      </c>
      <c r="F13" s="22"/>
      <c r="G13" s="23" t="s">
        <v>38</v>
      </c>
      <c r="I13" s="21" t="s">
        <v>38</v>
      </c>
      <c r="J13" s="24"/>
      <c r="K13" s="23" t="s">
        <v>38</v>
      </c>
    </row>
    <row r="16" spans="1:12" x14ac:dyDescent="0.25">
      <c r="A16" t="s">
        <v>39</v>
      </c>
      <c r="E16" s="25">
        <v>5821</v>
      </c>
      <c r="F16" s="25"/>
      <c r="G16" s="25">
        <v>2967</v>
      </c>
      <c r="H16" s="25"/>
      <c r="I16" s="25">
        <v>14693</v>
      </c>
      <c r="J16" s="25"/>
      <c r="K16" s="25">
        <v>4488</v>
      </c>
      <c r="L16" s="25"/>
    </row>
    <row r="17" spans="1:12" x14ac:dyDescent="0.25">
      <c r="E17" s="25"/>
      <c r="F17" s="25"/>
      <c r="G17" s="25"/>
      <c r="H17" s="25"/>
      <c r="I17" s="25"/>
      <c r="J17" s="25"/>
      <c r="K17" s="25"/>
      <c r="L17" s="25"/>
    </row>
    <row r="18" spans="1:12" x14ac:dyDescent="0.25">
      <c r="A18" t="s">
        <v>40</v>
      </c>
      <c r="E18" s="26">
        <v>-5051</v>
      </c>
      <c r="F18" s="4"/>
      <c r="G18" s="26">
        <v>-3100</v>
      </c>
      <c r="H18" s="25"/>
      <c r="I18" s="26">
        <v>-12980</v>
      </c>
      <c r="J18" s="25"/>
      <c r="K18" s="26">
        <v>-5602</v>
      </c>
      <c r="L18" s="25"/>
    </row>
    <row r="19" spans="1:12" x14ac:dyDescent="0.25">
      <c r="A19" t="s">
        <v>41</v>
      </c>
      <c r="E19" s="25">
        <f>SUM(E16:E18)</f>
        <v>770</v>
      </c>
      <c r="F19" s="4"/>
      <c r="G19" s="25">
        <f>SUM(G16:G18)</f>
        <v>-133</v>
      </c>
      <c r="H19" s="25"/>
      <c r="I19" s="25">
        <f>SUM(I16:I18)</f>
        <v>1713</v>
      </c>
      <c r="J19" s="25"/>
      <c r="K19" s="25">
        <f>SUM(K16:K18)</f>
        <v>-1114</v>
      </c>
      <c r="L19" s="25"/>
    </row>
    <row r="20" spans="1:12" x14ac:dyDescent="0.25">
      <c r="E20" s="4"/>
      <c r="F20" s="4"/>
      <c r="G20" s="25"/>
      <c r="H20" s="25"/>
      <c r="I20" s="25"/>
      <c r="J20" s="25"/>
      <c r="K20" s="25"/>
      <c r="L20" s="25"/>
    </row>
    <row r="21" spans="1:12" x14ac:dyDescent="0.25">
      <c r="F21" s="4"/>
      <c r="G21" s="25"/>
      <c r="H21" s="25"/>
      <c r="I21" s="25"/>
      <c r="J21" s="25"/>
      <c r="K21" s="25"/>
      <c r="L21" s="25"/>
    </row>
    <row r="22" spans="1:12" x14ac:dyDescent="0.25">
      <c r="A22" t="s">
        <v>42</v>
      </c>
      <c r="E22" s="96">
        <v>-11</v>
      </c>
      <c r="F22" s="4"/>
      <c r="G22" s="25">
        <v>16</v>
      </c>
      <c r="H22" s="25"/>
      <c r="I22" s="25">
        <v>222</v>
      </c>
      <c r="J22" s="25"/>
      <c r="K22" s="25">
        <v>63</v>
      </c>
      <c r="L22" s="25"/>
    </row>
    <row r="23" spans="1:12" x14ac:dyDescent="0.25">
      <c r="A23" t="s">
        <v>43</v>
      </c>
      <c r="E23" s="25">
        <v>-262</v>
      </c>
      <c r="F23" s="4"/>
      <c r="G23" s="25">
        <v>-351</v>
      </c>
      <c r="H23" s="25"/>
      <c r="I23" s="25">
        <v>-919</v>
      </c>
      <c r="J23" s="25"/>
      <c r="K23" s="25">
        <v>-1182</v>
      </c>
      <c r="L23" s="25"/>
    </row>
    <row r="24" spans="1:12" x14ac:dyDescent="0.25">
      <c r="A24" t="s">
        <v>44</v>
      </c>
      <c r="E24" s="26">
        <v>-92</v>
      </c>
      <c r="F24" s="4"/>
      <c r="G24" s="26">
        <v>-69</v>
      </c>
      <c r="H24" s="25"/>
      <c r="I24" s="26">
        <v>-276</v>
      </c>
      <c r="J24" s="25"/>
      <c r="K24" s="26">
        <v>-203</v>
      </c>
      <c r="L24" s="25"/>
    </row>
    <row r="25" spans="1:12" x14ac:dyDescent="0.25">
      <c r="A25" s="7" t="s">
        <v>45</v>
      </c>
      <c r="E25" s="25">
        <f>SUM(E19:E24)</f>
        <v>405</v>
      </c>
      <c r="F25" s="4"/>
      <c r="G25" s="25">
        <f>SUM(G19:G24)</f>
        <v>-537</v>
      </c>
      <c r="H25" s="25"/>
      <c r="I25" s="25">
        <f>SUM(I19:I24)</f>
        <v>740</v>
      </c>
      <c r="J25" s="25"/>
      <c r="K25" s="25">
        <f>SUM(K19:K24)</f>
        <v>-2436</v>
      </c>
      <c r="L25" s="25"/>
    </row>
    <row r="26" spans="1:12" x14ac:dyDescent="0.25">
      <c r="E26" s="25"/>
      <c r="F26" s="4"/>
      <c r="G26" s="25"/>
      <c r="H26" s="25"/>
      <c r="I26" s="25"/>
      <c r="J26" s="25"/>
      <c r="K26" s="25"/>
      <c r="L26" s="25"/>
    </row>
    <row r="27" spans="1:12" x14ac:dyDescent="0.25">
      <c r="A27" t="s">
        <v>208</v>
      </c>
      <c r="E27" s="25">
        <v>-5</v>
      </c>
      <c r="F27" s="4"/>
      <c r="G27" s="25">
        <v>-54</v>
      </c>
      <c r="H27" s="25"/>
      <c r="I27" s="25">
        <v>-47</v>
      </c>
      <c r="J27" s="25"/>
      <c r="K27" s="25">
        <v>-244</v>
      </c>
      <c r="L27" s="25"/>
    </row>
    <row r="28" spans="1:12" x14ac:dyDescent="0.25">
      <c r="A28" t="s">
        <v>46</v>
      </c>
      <c r="E28" s="26">
        <v>-25</v>
      </c>
      <c r="F28" s="4"/>
      <c r="G28" s="26">
        <v>-52</v>
      </c>
      <c r="H28" s="25"/>
      <c r="I28" s="26">
        <v>-64</v>
      </c>
      <c r="J28" s="25"/>
      <c r="K28" s="26">
        <v>-140</v>
      </c>
      <c r="L28" s="25"/>
    </row>
    <row r="29" spans="1:12" x14ac:dyDescent="0.25">
      <c r="A29" t="s">
        <v>47</v>
      </c>
      <c r="E29" s="25">
        <f>SUM(E25:E28)</f>
        <v>375</v>
      </c>
      <c r="F29" s="4"/>
      <c r="G29" s="25">
        <f>SUM(G25:G28)</f>
        <v>-643</v>
      </c>
      <c r="H29" s="25"/>
      <c r="I29" s="25">
        <f>SUM(I25:I28)</f>
        <v>629</v>
      </c>
      <c r="J29" s="25"/>
      <c r="K29" s="25">
        <f>SUM(K25:K28)</f>
        <v>-2820</v>
      </c>
      <c r="L29" s="25"/>
    </row>
    <row r="30" spans="1:12" x14ac:dyDescent="0.25">
      <c r="E30" s="25"/>
      <c r="F30" s="25"/>
      <c r="G30" s="25"/>
      <c r="H30" s="25"/>
      <c r="I30" s="25"/>
      <c r="J30" s="25"/>
      <c r="K30" s="25"/>
      <c r="L30" s="25"/>
    </row>
    <row r="31" spans="1:12" x14ac:dyDescent="0.25">
      <c r="A31" t="s">
        <v>48</v>
      </c>
      <c r="E31" s="26">
        <v>0</v>
      </c>
      <c r="F31" s="25"/>
      <c r="G31" s="26">
        <v>0</v>
      </c>
      <c r="H31" s="25"/>
      <c r="I31" s="26">
        <v>0</v>
      </c>
      <c r="J31" s="25"/>
      <c r="K31" s="26">
        <v>0</v>
      </c>
      <c r="L31" s="25"/>
    </row>
    <row r="32" spans="1:12" x14ac:dyDescent="0.25">
      <c r="A32" s="7" t="s">
        <v>209</v>
      </c>
      <c r="E32" s="25">
        <f>SUM(E29:E31)</f>
        <v>375</v>
      </c>
      <c r="F32" s="25"/>
      <c r="G32" s="25">
        <f>SUM(G29:G31)</f>
        <v>-643</v>
      </c>
      <c r="H32" s="25"/>
      <c r="I32" s="25">
        <f>SUM(I29:I31)</f>
        <v>629</v>
      </c>
      <c r="J32" s="25"/>
      <c r="K32" s="25">
        <f>K29-K31</f>
        <v>-2820</v>
      </c>
      <c r="L32" s="25"/>
    </row>
    <row r="33" spans="1:12" x14ac:dyDescent="0.25">
      <c r="E33" s="25"/>
      <c r="F33" s="25"/>
      <c r="G33" s="25"/>
      <c r="H33" s="25"/>
      <c r="I33" s="25"/>
      <c r="J33" s="25"/>
      <c r="K33" s="25"/>
      <c r="L33" s="25"/>
    </row>
    <row r="34" spans="1:12" x14ac:dyDescent="0.25">
      <c r="A34" t="s">
        <v>50</v>
      </c>
      <c r="E34" s="25"/>
      <c r="F34" s="25"/>
      <c r="G34" s="25"/>
      <c r="H34" s="25"/>
      <c r="I34" s="25"/>
      <c r="J34" s="25"/>
      <c r="K34" s="25"/>
      <c r="L34" s="25"/>
    </row>
    <row r="35" spans="1:12" x14ac:dyDescent="0.25">
      <c r="A35" t="s">
        <v>51</v>
      </c>
      <c r="E35" s="26">
        <v>0</v>
      </c>
      <c r="F35" s="25"/>
      <c r="G35" s="26">
        <v>0</v>
      </c>
      <c r="H35" s="25"/>
      <c r="I35" s="26">
        <v>0</v>
      </c>
      <c r="J35" s="25"/>
      <c r="K35" s="26">
        <v>0</v>
      </c>
      <c r="L35" s="25"/>
    </row>
    <row r="36" spans="1:12" ht="15.75" thickBot="1" x14ac:dyDescent="0.3">
      <c r="A36" s="7" t="s">
        <v>210</v>
      </c>
      <c r="E36" s="27">
        <f>SUM(E32:E35)</f>
        <v>375</v>
      </c>
      <c r="F36" s="25"/>
      <c r="G36" s="27">
        <f>SUM(G32:G35)</f>
        <v>-643</v>
      </c>
      <c r="H36" s="25"/>
      <c r="I36" s="27">
        <f>SUM(I32:I35)</f>
        <v>629</v>
      </c>
      <c r="J36" s="25"/>
      <c r="K36" s="27">
        <f>K32+K35</f>
        <v>-2820</v>
      </c>
      <c r="L36" s="25"/>
    </row>
    <row r="37" spans="1:12" ht="15.75" thickTop="1" x14ac:dyDescent="0.25">
      <c r="E37" s="28"/>
      <c r="F37" s="25"/>
      <c r="G37" s="28"/>
      <c r="H37" s="25"/>
      <c r="I37" s="28"/>
      <c r="J37" s="25"/>
      <c r="K37" s="28"/>
      <c r="L37" s="25"/>
    </row>
    <row r="38" spans="1:12" x14ac:dyDescent="0.25">
      <c r="E38" s="28"/>
      <c r="F38" s="25"/>
      <c r="G38" s="28"/>
      <c r="H38" s="25"/>
      <c r="I38" s="28"/>
      <c r="J38" s="25"/>
      <c r="K38" s="25"/>
      <c r="L38" s="25"/>
    </row>
    <row r="39" spans="1:12" x14ac:dyDescent="0.25">
      <c r="E39" s="25"/>
      <c r="F39" s="25"/>
      <c r="G39" s="25"/>
      <c r="H39" s="25"/>
      <c r="I39" s="25"/>
      <c r="J39" s="25"/>
      <c r="K39" s="25"/>
      <c r="L39" s="25"/>
    </row>
    <row r="40" spans="1:12" x14ac:dyDescent="0.25">
      <c r="A40" s="7" t="s">
        <v>53</v>
      </c>
      <c r="E40" s="25"/>
      <c r="F40" s="25"/>
      <c r="G40" s="25"/>
      <c r="H40" s="25"/>
      <c r="I40" s="25"/>
      <c r="J40" s="25"/>
      <c r="K40" s="25"/>
      <c r="L40" s="25"/>
    </row>
    <row r="41" spans="1:12" x14ac:dyDescent="0.25">
      <c r="A41" t="s">
        <v>54</v>
      </c>
      <c r="E41" s="25">
        <v>377</v>
      </c>
      <c r="F41" s="25"/>
      <c r="G41" s="25">
        <v>-640</v>
      </c>
      <c r="H41" s="25"/>
      <c r="I41" s="25">
        <v>631</v>
      </c>
      <c r="J41" s="25"/>
      <c r="K41" s="25">
        <v>-2817</v>
      </c>
      <c r="L41" s="25"/>
    </row>
    <row r="42" spans="1:12" x14ac:dyDescent="0.25">
      <c r="A42" t="s">
        <v>55</v>
      </c>
      <c r="E42" s="26">
        <v>-2</v>
      </c>
      <c r="F42" s="25"/>
      <c r="G42" s="26">
        <v>-3</v>
      </c>
      <c r="H42" s="25"/>
      <c r="I42" s="26">
        <v>-2</v>
      </c>
      <c r="J42" s="25"/>
      <c r="K42" s="25">
        <v>-3</v>
      </c>
      <c r="L42" s="25"/>
    </row>
    <row r="43" spans="1:12" ht="15.75" thickBot="1" x14ac:dyDescent="0.3">
      <c r="A43" s="7" t="s">
        <v>52</v>
      </c>
      <c r="E43" s="27">
        <f>SUM(E41:E42)</f>
        <v>375</v>
      </c>
      <c r="F43" s="25"/>
      <c r="G43" s="27">
        <f>SUM(G41:G42)</f>
        <v>-643</v>
      </c>
      <c r="H43" s="25"/>
      <c r="I43" s="27">
        <f>SUM(I41:I42)</f>
        <v>629</v>
      </c>
      <c r="J43" s="25"/>
      <c r="K43" s="27">
        <f>SUM(K41:K42)</f>
        <v>-2820</v>
      </c>
      <c r="L43" s="25"/>
    </row>
    <row r="44" spans="1:12" ht="15.75" thickTop="1" x14ac:dyDescent="0.25">
      <c r="E44" s="25"/>
      <c r="F44" s="25"/>
      <c r="G44" s="25"/>
      <c r="H44" s="25"/>
      <c r="I44" s="25"/>
      <c r="J44" s="25"/>
      <c r="K44" s="25"/>
      <c r="L44" s="25"/>
    </row>
    <row r="45" spans="1:12" x14ac:dyDescent="0.25">
      <c r="E45" s="25"/>
      <c r="F45" s="25"/>
      <c r="G45" s="25"/>
      <c r="H45" s="25"/>
      <c r="I45" s="25"/>
      <c r="J45" s="25"/>
      <c r="K45" s="25"/>
      <c r="L45" s="25"/>
    </row>
    <row r="46" spans="1:12" x14ac:dyDescent="0.25">
      <c r="E46" s="25"/>
      <c r="F46" s="25"/>
      <c r="G46" s="25"/>
      <c r="H46" s="25"/>
      <c r="I46" s="25"/>
      <c r="J46" s="25"/>
      <c r="K46" s="25"/>
      <c r="L46" s="25"/>
    </row>
    <row r="47" spans="1:12" x14ac:dyDescent="0.25">
      <c r="A47" t="s">
        <v>56</v>
      </c>
      <c r="E47" s="4">
        <f>E41/320000*100</f>
        <v>0.11781249999999999</v>
      </c>
      <c r="G47" s="4">
        <f>G41/320000*100</f>
        <v>-0.2</v>
      </c>
      <c r="I47" s="4">
        <f>I41/320000*100</f>
        <v>0.19718750000000002</v>
      </c>
      <c r="K47" s="4">
        <f>K41/320000*100</f>
        <v>-0.88031250000000005</v>
      </c>
    </row>
    <row r="49" spans="5:5" x14ac:dyDescent="0.25">
      <c r="E49" s="25"/>
    </row>
  </sheetData>
  <mergeCells count="4">
    <mergeCell ref="E9:G9"/>
    <mergeCell ref="I9:K9"/>
    <mergeCell ref="E10:G10"/>
    <mergeCell ref="I10:K10"/>
  </mergeCells>
  <pageMargins left="0.36" right="0.26" top="0.74803149606299213" bottom="0.74803149606299213" header="0.31496062992125984" footer="0.31496062992125984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K20" sqref="K20"/>
    </sheetView>
  </sheetViews>
  <sheetFormatPr defaultRowHeight="15" x14ac:dyDescent="0.25"/>
  <cols>
    <col min="1" max="1" width="2.7109375" customWidth="1"/>
    <col min="7" max="7" width="15" bestFit="1" customWidth="1"/>
    <col min="8" max="8" width="1.7109375" customWidth="1"/>
    <col min="9" max="9" width="12.28515625" bestFit="1" customWidth="1"/>
    <col min="10" max="10" width="1.7109375" customWidth="1"/>
    <col min="11" max="11" width="11.28515625" bestFit="1" customWidth="1"/>
    <col min="12" max="12" width="1.7109375" customWidth="1"/>
    <col min="13" max="13" width="11.28515625" bestFit="1" customWidth="1"/>
    <col min="14" max="14" width="1.7109375" customWidth="1"/>
    <col min="15" max="16" width="13.28515625" bestFit="1" customWidth="1"/>
    <col min="17" max="17" width="14" bestFit="1" customWidth="1"/>
    <col min="18" max="19" width="12.28515625" bestFit="1" customWidth="1"/>
    <col min="20" max="20" width="13.28515625" bestFit="1" customWidth="1"/>
  </cols>
  <sheetData>
    <row r="1" spans="1:22" ht="15.75" x14ac:dyDescent="0.25">
      <c r="A1" s="12" t="s">
        <v>58</v>
      </c>
    </row>
    <row r="2" spans="1:22" x14ac:dyDescent="0.25">
      <c r="M2" t="s">
        <v>195</v>
      </c>
      <c r="P2" t="s">
        <v>196</v>
      </c>
      <c r="Q2" t="s">
        <v>197</v>
      </c>
      <c r="R2" t="s">
        <v>198</v>
      </c>
      <c r="S2" t="s">
        <v>199</v>
      </c>
      <c r="T2" t="s">
        <v>200</v>
      </c>
    </row>
    <row r="4" spans="1:22" x14ac:dyDescent="0.25">
      <c r="A4" s="2" t="s">
        <v>3</v>
      </c>
      <c r="G4" s="30" t="e">
        <f>#REF!</f>
        <v>#REF!</v>
      </c>
      <c r="I4" s="25">
        <v>36939445</v>
      </c>
      <c r="J4" s="25"/>
      <c r="K4" s="25" t="e">
        <f>G4-I4</f>
        <v>#REF!</v>
      </c>
      <c r="L4" s="25"/>
      <c r="M4" s="25"/>
      <c r="N4" s="25"/>
      <c r="O4" s="25"/>
      <c r="P4" s="25">
        <f>'[2]Conso P&amp;L'!$AO$239</f>
        <v>1323201.08</v>
      </c>
      <c r="Q4" s="25"/>
      <c r="R4" s="25"/>
      <c r="S4" s="25" t="e">
        <f>-K4-P4</f>
        <v>#REF!</v>
      </c>
      <c r="T4" s="25"/>
      <c r="U4" s="25"/>
      <c r="V4" s="25"/>
    </row>
    <row r="5" spans="1:22" x14ac:dyDescent="0.25">
      <c r="A5" s="2" t="s">
        <v>4</v>
      </c>
      <c r="G5" s="30" t="e">
        <f>#REF!</f>
        <v>#REF!</v>
      </c>
      <c r="I5" s="25">
        <v>48130</v>
      </c>
      <c r="J5" s="25"/>
      <c r="K5" s="25" t="e">
        <f t="shared" ref="K5:K30" si="0">G5-I5</f>
        <v>#REF!</v>
      </c>
      <c r="L5" s="25"/>
      <c r="M5" s="25"/>
      <c r="N5" s="25"/>
      <c r="O5" s="25"/>
      <c r="P5" s="25">
        <v>17296</v>
      </c>
      <c r="Q5" s="25"/>
      <c r="R5" s="25"/>
      <c r="S5" s="25" t="e">
        <f>-K5-P5</f>
        <v>#REF!</v>
      </c>
      <c r="T5" s="25"/>
      <c r="U5" s="25"/>
      <c r="V5" s="25"/>
    </row>
    <row r="6" spans="1:22" x14ac:dyDescent="0.25">
      <c r="A6" s="5" t="s">
        <v>30</v>
      </c>
      <c r="G6" s="30" t="e">
        <f>#REF!</f>
        <v>#REF!</v>
      </c>
      <c r="I6" s="25">
        <v>42922</v>
      </c>
      <c r="J6" s="25"/>
      <c r="K6" s="25" t="e">
        <f t="shared" si="0"/>
        <v>#REF!</v>
      </c>
      <c r="L6" s="25"/>
      <c r="M6" s="25">
        <v>1</v>
      </c>
      <c r="N6" s="25"/>
      <c r="O6" s="25"/>
      <c r="P6" s="25" t="e">
        <f>-K6-M6</f>
        <v>#REF!</v>
      </c>
      <c r="Q6" s="25"/>
      <c r="R6" s="25"/>
      <c r="S6" s="25"/>
      <c r="T6" s="25"/>
      <c r="U6" s="25"/>
      <c r="V6" s="25"/>
    </row>
    <row r="7" spans="1:22" x14ac:dyDescent="0.25">
      <c r="A7" s="2" t="s">
        <v>5</v>
      </c>
      <c r="G7" s="25" t="e">
        <f>#REF!</f>
        <v>#REF!</v>
      </c>
      <c r="I7" s="25">
        <v>2734210</v>
      </c>
      <c r="J7" s="25"/>
      <c r="K7" s="25" t="e">
        <f t="shared" si="0"/>
        <v>#REF!</v>
      </c>
      <c r="L7" s="25"/>
      <c r="M7" s="25"/>
      <c r="N7" s="25"/>
      <c r="O7" s="4"/>
      <c r="P7" s="25" t="e">
        <f>-K7</f>
        <v>#REF!</v>
      </c>
      <c r="Q7" s="25"/>
      <c r="R7" s="25"/>
      <c r="S7" s="25"/>
      <c r="T7" s="25"/>
      <c r="U7" s="25"/>
      <c r="V7" s="25"/>
    </row>
    <row r="8" spans="1:22" x14ac:dyDescent="0.25">
      <c r="A8" s="2"/>
      <c r="G8" s="30"/>
      <c r="I8" s="25"/>
      <c r="J8" s="25"/>
      <c r="K8" s="25"/>
      <c r="L8" s="25"/>
      <c r="M8" s="25"/>
      <c r="N8" s="25"/>
      <c r="O8" s="4"/>
      <c r="P8" s="25"/>
      <c r="Q8" s="25"/>
      <c r="R8" s="25"/>
      <c r="S8" s="25"/>
      <c r="T8" s="25"/>
      <c r="U8" s="25"/>
      <c r="V8" s="25"/>
    </row>
    <row r="9" spans="1:22" x14ac:dyDescent="0.25">
      <c r="A9" s="2" t="s">
        <v>7</v>
      </c>
      <c r="G9" s="30" t="e">
        <f>#REF!</f>
        <v>#REF!</v>
      </c>
      <c r="I9" s="25">
        <v>5290353</v>
      </c>
      <c r="J9" s="25"/>
      <c r="K9" s="25" t="e">
        <f t="shared" si="0"/>
        <v>#REF!</v>
      </c>
      <c r="L9" s="25"/>
      <c r="M9" s="25"/>
      <c r="N9" s="25"/>
      <c r="O9" s="25"/>
      <c r="P9" s="25" t="e">
        <f>-K9</f>
        <v>#REF!</v>
      </c>
      <c r="R9" s="25"/>
      <c r="S9" s="25"/>
      <c r="T9" s="25"/>
      <c r="U9" s="25"/>
      <c r="V9" s="25"/>
    </row>
    <row r="10" spans="1:22" x14ac:dyDescent="0.25">
      <c r="A10" s="2" t="s">
        <v>8</v>
      </c>
      <c r="G10" s="30" t="e">
        <f>#REF!</f>
        <v>#REF!</v>
      </c>
      <c r="I10" s="25">
        <v>4294248</v>
      </c>
      <c r="J10" s="25"/>
      <c r="K10" s="25" t="e">
        <f t="shared" si="0"/>
        <v>#REF!</v>
      </c>
      <c r="L10" s="25"/>
      <c r="M10" s="25"/>
      <c r="N10" s="25"/>
      <c r="O10" s="25"/>
      <c r="P10" s="25"/>
      <c r="Q10" s="25" t="e">
        <f>-K10</f>
        <v>#REF!</v>
      </c>
      <c r="R10" s="25"/>
      <c r="S10" s="25"/>
      <c r="T10" s="25"/>
      <c r="U10" s="25"/>
      <c r="V10" s="25"/>
    </row>
    <row r="11" spans="1:22" x14ac:dyDescent="0.25">
      <c r="A11" s="2" t="s">
        <v>9</v>
      </c>
      <c r="G11" s="30" t="e">
        <f>#REF!</f>
        <v>#REF!</v>
      </c>
      <c r="I11" s="25">
        <v>1542613</v>
      </c>
      <c r="J11" s="25"/>
      <c r="K11" s="25" t="e">
        <f t="shared" si="0"/>
        <v>#REF!</v>
      </c>
      <c r="L11" s="25"/>
      <c r="M11" s="25"/>
      <c r="N11" s="25"/>
      <c r="O11" s="25"/>
      <c r="P11" s="25"/>
      <c r="Q11" s="25" t="e">
        <f>-K11</f>
        <v>#REF!</v>
      </c>
      <c r="R11" s="25"/>
      <c r="S11" s="25"/>
      <c r="T11" s="25"/>
      <c r="U11" s="25"/>
      <c r="V11" s="25"/>
    </row>
    <row r="12" spans="1:22" x14ac:dyDescent="0.25">
      <c r="A12" s="2" t="s">
        <v>193</v>
      </c>
      <c r="G12" s="30">
        <v>0</v>
      </c>
      <c r="I12" s="25">
        <v>82392</v>
      </c>
      <c r="J12" s="25"/>
      <c r="K12" s="25">
        <f t="shared" si="0"/>
        <v>-82392</v>
      </c>
      <c r="L12" s="25"/>
      <c r="M12" s="25"/>
      <c r="N12" s="25"/>
      <c r="O12" s="25"/>
      <c r="P12" s="25">
        <f>-K12</f>
        <v>82392</v>
      </c>
      <c r="R12" s="25"/>
      <c r="S12" s="25"/>
      <c r="T12" s="25"/>
      <c r="U12" s="25"/>
      <c r="V12" s="25"/>
    </row>
    <row r="13" spans="1:22" x14ac:dyDescent="0.25">
      <c r="A13" s="3" t="s">
        <v>10</v>
      </c>
      <c r="G13" s="30" t="e">
        <f>#REF!</f>
        <v>#REF!</v>
      </c>
      <c r="I13" s="25">
        <v>504049</v>
      </c>
      <c r="J13" s="25"/>
      <c r="K13" s="25" t="e">
        <f t="shared" si="0"/>
        <v>#REF!</v>
      </c>
      <c r="L13" s="25"/>
      <c r="M13" s="25"/>
      <c r="N13" s="25"/>
      <c r="O13" s="25"/>
      <c r="P13" s="25"/>
      <c r="Q13" s="25"/>
      <c r="R13" s="25" t="e">
        <f>-K13</f>
        <v>#REF!</v>
      </c>
      <c r="S13" s="25"/>
      <c r="T13" s="25"/>
      <c r="U13" s="25"/>
      <c r="V13" s="25"/>
    </row>
    <row r="14" spans="1:22" x14ac:dyDescent="0.25">
      <c r="A14" s="3" t="s">
        <v>11</v>
      </c>
      <c r="G14" s="30" t="e">
        <f>#REF!</f>
        <v>#REF!</v>
      </c>
      <c r="I14" s="25">
        <v>9755</v>
      </c>
      <c r="J14" s="25"/>
      <c r="K14" s="25" t="e">
        <f t="shared" si="0"/>
        <v>#REF!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x14ac:dyDescent="0.25">
      <c r="A15" s="3" t="s">
        <v>12</v>
      </c>
      <c r="G15" s="30" t="e">
        <f>#REF!</f>
        <v>#REF!</v>
      </c>
      <c r="I15" s="25">
        <v>58621</v>
      </c>
      <c r="J15" s="25"/>
      <c r="K15" s="25" t="e">
        <f t="shared" si="0"/>
        <v>#REF!</v>
      </c>
      <c r="L15" s="25"/>
      <c r="M15" s="25"/>
      <c r="N15" s="25"/>
      <c r="O15" s="25"/>
      <c r="P15" s="25"/>
      <c r="Q15" s="25"/>
      <c r="R15" s="25"/>
      <c r="S15" s="25" t="e">
        <f>-K15</f>
        <v>#REF!</v>
      </c>
      <c r="U15" s="25"/>
      <c r="V15" s="25"/>
    </row>
    <row r="16" spans="1:22" x14ac:dyDescent="0.25">
      <c r="A16" s="2" t="s">
        <v>13</v>
      </c>
      <c r="G16" s="30" t="e">
        <f>#REF!</f>
        <v>#REF!</v>
      </c>
      <c r="I16" s="25">
        <v>1438596</v>
      </c>
      <c r="J16" s="25"/>
      <c r="K16" s="25" t="e">
        <f t="shared" si="0"/>
        <v>#REF!</v>
      </c>
      <c r="L16" s="25"/>
      <c r="M16" s="25"/>
      <c r="N16" s="25"/>
      <c r="O16" s="25"/>
      <c r="P16" s="25"/>
      <c r="Q16" s="25"/>
      <c r="R16" s="25"/>
      <c r="S16" s="25"/>
      <c r="T16" s="25" t="e">
        <f>-K16</f>
        <v>#REF!</v>
      </c>
      <c r="U16" s="25"/>
      <c r="V16" s="25"/>
    </row>
    <row r="17" spans="1:24" x14ac:dyDescent="0.25">
      <c r="A17" s="2" t="s">
        <v>16</v>
      </c>
      <c r="G17" s="30" t="e">
        <f>-#REF!</f>
        <v>#REF!</v>
      </c>
      <c r="I17" s="25">
        <v>-80000000</v>
      </c>
      <c r="J17" s="25"/>
      <c r="K17" s="25" t="e">
        <f t="shared" si="0"/>
        <v>#REF!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4" x14ac:dyDescent="0.25">
      <c r="A18" s="2" t="s">
        <v>17</v>
      </c>
      <c r="G18" s="30" t="e">
        <f>-#REF!</f>
        <v>#REF!</v>
      </c>
      <c r="I18" s="25">
        <v>-4018960</v>
      </c>
      <c r="J18" s="25"/>
      <c r="K18" s="25" t="e">
        <f t="shared" si="0"/>
        <v>#REF!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4" x14ac:dyDescent="0.25">
      <c r="A19" s="2" t="s">
        <v>18</v>
      </c>
      <c r="G19" s="30" t="e">
        <f>-#REF!</f>
        <v>#REF!</v>
      </c>
      <c r="I19" s="25">
        <v>-17625662</v>
      </c>
      <c r="J19" s="25"/>
      <c r="K19" s="25" t="e">
        <f t="shared" si="0"/>
        <v>#REF!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4" x14ac:dyDescent="0.25">
      <c r="A20" s="2" t="s">
        <v>19</v>
      </c>
      <c r="G20" s="30" t="e">
        <f>-#REF!</f>
        <v>#REF!</v>
      </c>
      <c r="I20" s="25">
        <v>55367598</v>
      </c>
      <c r="J20" s="25"/>
      <c r="K20" s="25" t="e">
        <f t="shared" si="0"/>
        <v>#REF!</v>
      </c>
      <c r="L20" s="25"/>
      <c r="M20" s="25"/>
      <c r="N20" s="25"/>
      <c r="O20" s="25">
        <v>630659</v>
      </c>
      <c r="P20" s="25"/>
      <c r="Q20" s="25"/>
      <c r="R20" s="25"/>
      <c r="S20" s="25"/>
      <c r="T20" s="25"/>
      <c r="U20" s="25"/>
      <c r="V20" s="25"/>
    </row>
    <row r="21" spans="1:24" x14ac:dyDescent="0.25">
      <c r="A21" s="2"/>
      <c r="G21" s="30"/>
      <c r="I21" s="25"/>
      <c r="J21" s="25"/>
      <c r="K21" s="25"/>
      <c r="L21" s="25"/>
      <c r="M21" s="25">
        <v>3738</v>
      </c>
      <c r="N21" s="25"/>
      <c r="O21" s="25"/>
      <c r="P21" s="25"/>
      <c r="Q21" s="25"/>
      <c r="R21" s="25"/>
      <c r="S21" s="25"/>
      <c r="T21" s="25"/>
      <c r="U21" s="25"/>
      <c r="V21" s="25"/>
    </row>
    <row r="22" spans="1:24" x14ac:dyDescent="0.25">
      <c r="A22" s="2"/>
      <c r="G22" s="30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4" x14ac:dyDescent="0.25">
      <c r="A23" s="2" t="s">
        <v>201</v>
      </c>
      <c r="G23" s="30" t="e">
        <f>-#REF!</f>
        <v>#REF!</v>
      </c>
      <c r="I23" s="25">
        <v>0</v>
      </c>
      <c r="J23" s="25"/>
      <c r="K23" s="25" t="e">
        <f>G23-I23</f>
        <v>#REF!</v>
      </c>
      <c r="L23" s="25"/>
      <c r="M23" s="25" t="e">
        <f>-K23</f>
        <v>#REF!</v>
      </c>
      <c r="N23" s="25"/>
      <c r="O23" s="25"/>
      <c r="P23" s="25"/>
      <c r="Q23" s="25"/>
      <c r="R23" s="25"/>
      <c r="S23" s="25"/>
      <c r="T23" s="25"/>
      <c r="U23" s="25"/>
      <c r="V23" s="25"/>
    </row>
    <row r="24" spans="1:24" x14ac:dyDescent="0.25">
      <c r="A24" s="1" t="s">
        <v>20</v>
      </c>
      <c r="G24" s="30" t="e">
        <f>-#REF!</f>
        <v>#REF!</v>
      </c>
      <c r="I24" s="25">
        <v>22146</v>
      </c>
      <c r="J24" s="25"/>
      <c r="K24" s="25" t="e">
        <f t="shared" si="0"/>
        <v>#REF!</v>
      </c>
      <c r="L24" s="25"/>
      <c r="M24" s="25" t="e">
        <f>-K24</f>
        <v>#REF!</v>
      </c>
      <c r="N24" s="25"/>
      <c r="O24" s="25"/>
      <c r="P24" s="25"/>
      <c r="Q24" s="25"/>
      <c r="R24" s="25"/>
      <c r="S24" s="25"/>
      <c r="T24" s="25"/>
      <c r="U24" s="25"/>
      <c r="V24" s="25"/>
    </row>
    <row r="25" spans="1:24" x14ac:dyDescent="0.25">
      <c r="A25" s="2" t="s">
        <v>23</v>
      </c>
      <c r="G25" s="30" t="e">
        <f>-#REF!</f>
        <v>#REF!</v>
      </c>
      <c r="I25" s="25">
        <v>-1072301</v>
      </c>
      <c r="J25" s="25"/>
      <c r="K25" s="25" t="e">
        <f t="shared" si="0"/>
        <v>#REF!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4" x14ac:dyDescent="0.25">
      <c r="A26" s="2" t="s">
        <v>24</v>
      </c>
      <c r="G26" s="30" t="e">
        <f>-#REF!-#REF!</f>
        <v>#REF!</v>
      </c>
      <c r="I26" s="25">
        <v>-101246</v>
      </c>
      <c r="J26" s="25"/>
      <c r="K26" s="25" t="e">
        <f t="shared" si="0"/>
        <v>#REF!</v>
      </c>
      <c r="L26" s="25"/>
      <c r="M26" s="25"/>
      <c r="N26" s="25"/>
      <c r="O26" s="25"/>
      <c r="P26" s="25"/>
      <c r="Q26" s="25"/>
      <c r="R26" s="25"/>
      <c r="S26" s="25" t="e">
        <f>-K26</f>
        <v>#REF!</v>
      </c>
      <c r="T26" s="25"/>
      <c r="U26" s="25"/>
      <c r="V26" s="25"/>
    </row>
    <row r="27" spans="1:24" x14ac:dyDescent="0.25">
      <c r="A27" s="2" t="s">
        <v>26</v>
      </c>
      <c r="G27" s="30" t="e">
        <f>-#REF!</f>
        <v>#REF!</v>
      </c>
      <c r="I27" s="25">
        <v>-641100</v>
      </c>
      <c r="J27" s="25"/>
      <c r="K27" s="25" t="e">
        <f t="shared" si="0"/>
        <v>#REF!</v>
      </c>
      <c r="L27" s="25"/>
      <c r="M27" s="25"/>
      <c r="N27" s="25"/>
      <c r="O27" s="25"/>
      <c r="P27" s="25" t="e">
        <f>-K27</f>
        <v>#REF!</v>
      </c>
      <c r="Q27" s="25"/>
      <c r="R27" s="25"/>
      <c r="S27" s="25"/>
      <c r="T27" s="25"/>
      <c r="U27" s="25"/>
      <c r="V27" s="25"/>
    </row>
    <row r="28" spans="1:24" x14ac:dyDescent="0.25">
      <c r="A28" s="2" t="s">
        <v>27</v>
      </c>
      <c r="G28" s="30" t="e">
        <f>-#REF!</f>
        <v>#REF!</v>
      </c>
      <c r="I28" s="25">
        <v>-3853604</v>
      </c>
      <c r="J28" s="25"/>
      <c r="K28" s="25" t="e">
        <f t="shared" si="0"/>
        <v>#REF!</v>
      </c>
      <c r="L28" s="25"/>
      <c r="M28" s="25"/>
      <c r="N28" s="25"/>
      <c r="O28" s="25"/>
      <c r="P28" s="25" t="e">
        <f>-K28</f>
        <v>#REF!</v>
      </c>
      <c r="Q28" s="25"/>
      <c r="R28" s="25"/>
      <c r="S28" s="25"/>
      <c r="T28" s="25"/>
      <c r="U28" s="25"/>
      <c r="V28" s="25"/>
    </row>
    <row r="29" spans="1:24" x14ac:dyDescent="0.25">
      <c r="A29" s="2" t="s">
        <v>194</v>
      </c>
      <c r="G29" s="30" t="e">
        <f>-#REF!</f>
        <v>#REF!</v>
      </c>
      <c r="I29" s="25">
        <v>-54338</v>
      </c>
      <c r="J29" s="25"/>
      <c r="K29" s="25" t="e">
        <f t="shared" si="0"/>
        <v>#REF!</v>
      </c>
      <c r="L29" s="25"/>
      <c r="M29" s="25">
        <v>-1</v>
      </c>
      <c r="N29" s="25"/>
      <c r="O29" s="25"/>
      <c r="P29" s="25"/>
      <c r="Q29" s="25"/>
      <c r="R29" s="25"/>
      <c r="S29" s="25"/>
      <c r="T29" s="25"/>
      <c r="U29" s="25"/>
      <c r="V29" s="25"/>
    </row>
    <row r="30" spans="1:24" x14ac:dyDescent="0.25">
      <c r="A30" s="2" t="s">
        <v>28</v>
      </c>
      <c r="G30" s="30" t="e">
        <f>-#REF!</f>
        <v>#REF!</v>
      </c>
      <c r="I30" s="25">
        <v>-1007867</v>
      </c>
      <c r="J30" s="25"/>
      <c r="K30" s="25" t="e">
        <f t="shared" si="0"/>
        <v>#REF!</v>
      </c>
      <c r="L30" s="25"/>
      <c r="M30" s="25"/>
      <c r="N30" s="25"/>
      <c r="O30" s="25"/>
      <c r="P30" s="25"/>
      <c r="Q30" s="25"/>
      <c r="R30" s="25"/>
      <c r="S30" s="25"/>
      <c r="T30" s="25" t="e">
        <f>-K30</f>
        <v>#REF!</v>
      </c>
      <c r="U30" s="25"/>
      <c r="V30" s="25"/>
    </row>
    <row r="31" spans="1:24" x14ac:dyDescent="0.25"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4" x14ac:dyDescent="0.25">
      <c r="G32" s="4" t="e">
        <f>SUM(G4:G31)</f>
        <v>#REF!</v>
      </c>
      <c r="I32" s="6">
        <f>SUM(I4:I31)</f>
        <v>0</v>
      </c>
      <c r="J32" s="25"/>
      <c r="K32" s="6" t="e">
        <f>SUM(K4:K31)</f>
        <v>#REF!</v>
      </c>
      <c r="L32" s="25"/>
      <c r="M32" s="6" t="e">
        <f t="shared" ref="M32:X32" si="1">SUM(M4:M31)</f>
        <v>#REF!</v>
      </c>
      <c r="N32" s="6">
        <f t="shared" si="1"/>
        <v>0</v>
      </c>
      <c r="O32" s="6">
        <f t="shared" si="1"/>
        <v>630659</v>
      </c>
      <c r="P32" s="6" t="e">
        <f t="shared" si="1"/>
        <v>#REF!</v>
      </c>
      <c r="Q32" s="6" t="e">
        <f t="shared" si="1"/>
        <v>#REF!</v>
      </c>
      <c r="R32" s="6" t="e">
        <f t="shared" si="1"/>
        <v>#REF!</v>
      </c>
      <c r="S32" s="6" t="e">
        <f t="shared" si="1"/>
        <v>#REF!</v>
      </c>
      <c r="T32" s="6" t="e">
        <f t="shared" si="1"/>
        <v>#REF!</v>
      </c>
      <c r="U32" s="6">
        <f t="shared" si="1"/>
        <v>0</v>
      </c>
      <c r="V32" s="6">
        <f t="shared" si="1"/>
        <v>0</v>
      </c>
      <c r="W32" s="6">
        <f t="shared" si="1"/>
        <v>0</v>
      </c>
      <c r="X32" s="6">
        <f t="shared" si="1"/>
        <v>0</v>
      </c>
    </row>
    <row r="33" spans="9:22" x14ac:dyDescent="0.25"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9:22" x14ac:dyDescent="0.25"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9:22" x14ac:dyDescent="0.25"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9:22" x14ac:dyDescent="0.25"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9:22" x14ac:dyDescent="0.25"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CFP</vt:lpstr>
      <vt:lpstr>CCF workings</vt:lpstr>
      <vt:lpstr>CCF</vt:lpstr>
      <vt:lpstr>KFI</vt:lpstr>
      <vt:lpstr>CSCE</vt:lpstr>
      <vt:lpstr>CSCI</vt:lpstr>
      <vt:lpstr>Sheet1</vt:lpstr>
      <vt:lpstr>CF Workings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</dc:creator>
  <cp:lastModifiedBy>Meei Guan</cp:lastModifiedBy>
  <cp:lastPrinted>2015-07-30T09:12:53Z</cp:lastPrinted>
  <dcterms:created xsi:type="dcterms:W3CDTF">2015-04-20T09:23:57Z</dcterms:created>
  <dcterms:modified xsi:type="dcterms:W3CDTF">2015-07-30T09:12:55Z</dcterms:modified>
</cp:coreProperties>
</file>